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66925"/>
  <mc:AlternateContent xmlns:mc="http://schemas.openxmlformats.org/markup-compatibility/2006">
    <mc:Choice Requires="x15">
      <x15ac:absPath xmlns:x15ac="http://schemas.microsoft.com/office/spreadsheetml/2010/11/ac" url="https://assoreca-my.sharepoint.com/personal/costanza_dona_assoreca_it/Documents/ASSOCIAZIONE/OSSERVATORIO PFAS/DOCUMENTO FINALE/"/>
    </mc:Choice>
  </mc:AlternateContent>
  <xr:revisionPtr revIDLastSave="0" documentId="8_{10ED0504-E9C7-4C03-9E43-21E4FB7CA0FB}" xr6:coauthVersionLast="47" xr6:coauthVersionMax="47" xr10:uidLastSave="{00000000-0000-0000-0000-000000000000}"/>
  <bookViews>
    <workbookView xWindow="-108" yWindow="-108" windowWidth="23256" windowHeight="12456" firstSheet="3" activeTab="5" xr2:uid="{648666ED-0847-4332-BE4E-626DB5872186}"/>
  </bookViews>
  <sheets>
    <sheet name="Tab. 1 - Sintesi Europa" sheetId="16" r:id="rId1"/>
    <sheet name="Tab. 2 - Limiti GW" sheetId="10" r:id="rId2"/>
    <sheet name="Tab. 3 - Approccio inglese" sheetId="15" r:id="rId3"/>
    <sheet name="Tab. 4 - 4 PFAS di riferimento" sheetId="21" r:id="rId4"/>
    <sheet name="Tab. 5 - Limiti suoli" sheetId="6" r:id="rId5"/>
    <sheet name="Tab. 6 - 24 FAS" sheetId="18" r:id="rId6"/>
    <sheet name="Tab. 7 - DatabaseTox" sheetId="19" r:id="rId7"/>
  </sheets>
  <definedNames>
    <definedName name="_xlnm._FilterDatabase" localSheetId="0" hidden="1">'Tab. 1 - Sintesi Europa'!$B$3:$B$47</definedName>
    <definedName name="_ftn1" localSheetId="1">'Tab. 2 - Limiti GW'!#REF!</definedName>
    <definedName name="_ftnref1" localSheetId="1">'Tab. 2 - Limiti GW'!#REF!</definedName>
    <definedName name="_xlnm.Print_Area" localSheetId="0">'Tab. 1 - Sintesi Europa'!$A$2:$T$49</definedName>
    <definedName name="_xlnm.Print_Titles" localSheetId="0">'Tab. 1 - Sintesi Europa'!$A:$C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9" l="1"/>
  <c r="E14" i="19"/>
  <c r="D16" i="19"/>
  <c r="D14" i="19"/>
  <c r="C14" i="19"/>
  <c r="B16" i="19"/>
  <c r="B14" i="19"/>
  <c r="S30" i="16" l="1"/>
  <c r="B51" i="10"/>
  <c r="D6" i="6"/>
  <c r="E6" i="6"/>
  <c r="E9" i="6"/>
  <c r="D9" i="6"/>
  <c r="C9" i="6"/>
  <c r="B9" i="6"/>
  <c r="E8" i="6"/>
  <c r="D8" i="6"/>
  <c r="C8" i="6"/>
  <c r="B8" i="6"/>
  <c r="B11" i="6"/>
</calcChain>
</file>

<file path=xl/sharedStrings.xml><?xml version="1.0" encoding="utf-8"?>
<sst xmlns="http://schemas.openxmlformats.org/spreadsheetml/2006/main" count="685" uniqueCount="302">
  <si>
    <t>PFOA</t>
  </si>
  <si>
    <t>PFOS</t>
  </si>
  <si>
    <t>PFBA</t>
  </si>
  <si>
    <t>PFPeA</t>
  </si>
  <si>
    <t>PFHxA</t>
  </si>
  <si>
    <t>PFBS</t>
  </si>
  <si>
    <t>PFHpA</t>
  </si>
  <si>
    <t>PFHxS</t>
  </si>
  <si>
    <t>PFNA</t>
  </si>
  <si>
    <t>HFPO-DA_GenX</t>
  </si>
  <si>
    <t>Limiti residenziali</t>
  </si>
  <si>
    <t>Limiti commerciali</t>
  </si>
  <si>
    <t>PFHpS</t>
  </si>
  <si>
    <t>PFOSA</t>
  </si>
  <si>
    <t>Limiti agricoli</t>
  </si>
  <si>
    <t>PFAS totali</t>
  </si>
  <si>
    <t>0,0038/0,018</t>
  </si>
  <si>
    <t>0,0043/0,089</t>
  </si>
  <si>
    <t>Limiti verde ricreativo</t>
  </si>
  <si>
    <t>PFDA</t>
  </si>
  <si>
    <t>PFDS</t>
  </si>
  <si>
    <t>PFNS</t>
  </si>
  <si>
    <t>PFDoS</t>
  </si>
  <si>
    <t>PFAS</t>
  </si>
  <si>
    <r>
      <t>Limite GW [</t>
    </r>
    <r>
      <rPr>
        <b/>
        <sz val="16"/>
        <color theme="1"/>
        <rFont val="Calibri"/>
        <family val="2"/>
      </rPr>
      <t>µg/l</t>
    </r>
    <r>
      <rPr>
        <b/>
        <sz val="16"/>
        <color theme="1"/>
        <rFont val="Calibri"/>
        <family val="2"/>
        <scheme val="minor"/>
      </rPr>
      <t>]</t>
    </r>
  </si>
  <si>
    <t>Approccio</t>
  </si>
  <si>
    <t>Danimarca</t>
  </si>
  <si>
    <t>La somma delle quattro sostanze (somma 4 PFAS):
PFOA, PFOS, PFNA e PFHxS</t>
  </si>
  <si>
    <t xml:space="preserve">
PFHxA</t>
  </si>
  <si>
    <t>6:2 FTS</t>
  </si>
  <si>
    <t>Germania</t>
  </si>
  <si>
    <t>6:2 FTSA (H4PFOS)</t>
  </si>
  <si>
    <t>Altri PFAS con R1-(CF2)n-R2, e n&gt;3</t>
  </si>
  <si>
    <t>Svezia</t>
  </si>
  <si>
    <t>PFUnDA</t>
  </si>
  <si>
    <t>PFDoDA</t>
  </si>
  <si>
    <t>PFTrDA</t>
  </si>
  <si>
    <t>Olanda</t>
  </si>
  <si>
    <t>PFTrS</t>
  </si>
  <si>
    <t>PFUnS</t>
  </si>
  <si>
    <t>Svizzera</t>
  </si>
  <si>
    <t>Sulla base di quanto definito dalla Commissione UE sulle acque potabili, l’agenzia per la protezione dell’ambiente danese (Miljøstyrelsen), propone quali limiti per la valutazione della qualità delle acque sotterranee due sommatorie (la sommatoria di 22 PFAS e la sommatoria di 4 PFAS (PFOA, PFOS, PFNA e PFHxS)) e per ciascun composto delle sommatorie.</t>
  </si>
  <si>
    <t>Composti di acidi alchilici perfluorurati (somma 22 PFAS):
PFBS, PFPS, PFHxS, PFHpS, PFOS, PFNS, PFDS, PFUnS, PFDoS, PFTrS, PFOSA, 6:2 FTS, PFBA, PFPA, PFHxA, PFHpA, PFOA, PFNA, PFDA, PFUnDA, PFDoDA og PFTrDA</t>
  </si>
  <si>
    <t>PFPS</t>
  </si>
  <si>
    <t>PFPA</t>
  </si>
  <si>
    <t>Soglie di significatività health-based, derivate su base TDI, per cui l'endpoint delle acque potabili è risultato essere il più sensibile</t>
  </si>
  <si>
    <t>Livelli di avviso sanitario Health-Based</t>
  </si>
  <si>
    <t>Valore obiettivo preliminare stabilito come il minimo tra quelli calcolati per prelievo di acque sotterranee come acqua potabile, per l'irrigazione, tramite assunzione di pesce, come protezione delle acque (superficiali e sotterranee) e protezione delle zone umide</t>
  </si>
  <si>
    <t>Fiandre (Belgio)</t>
  </si>
  <si>
    <t>Composti di acidi alchilici perfluorurati (somma 20 PFAS):
PFBA, PFPeA, PFHxA, PFHpA, PFOA, PFNA, PFDeA, PFUnDA, PFDoDA, PFTrDA, PFBS, PFPS, PFHxS, PFHpS, PFOS, PFNS, PFDS, Perfluoroundecane sulfonic acid, Perfluorododecane sulfonic acid e Perfluorotridecane sulfonic acid</t>
  </si>
  <si>
    <t>Il limite europeo per l'acqua potabile viene applicato come proposta di standard di bonifica per le acque sotterranee. Non vengono applicati standard di bonifica del suolo delle acque sotterranee per i singoli PFAS.</t>
  </si>
  <si>
    <t>Solo livelli di rischio per l'utilizzo delle acque sotterranee grezze come acqua potabile</t>
  </si>
  <si>
    <t>Sommatoria di 9 PFAS: PFBA, PFPeA, PFHxA, PFHpA, PFOA, PFNA, PFBS, PFHxS, PFOS</t>
  </si>
  <si>
    <t>La dose completa dell’EFSA viene assegnata separatamente al PFOS e al PFOA. i limiti agricoli sono fissati pari ai valori di fondo (non basati sul rischio che porterà a valori inferiori). Nei calcoli è stata utilizzata l'esposizione degli adulti.
Questa scelta è stata fatta da un punto di vista tecnico e non è del tutto in linea con l'approccio dell'EFSA. Tuttavia, limitando l’esposizione delle madri, anche i loro figli saranno protetti.</t>
  </si>
  <si>
    <t>Limite suolo [mg/kg]</t>
  </si>
  <si>
    <t>Belgio (Standard)</t>
  </si>
  <si>
    <t>Belgio (Fiandre)</t>
  </si>
  <si>
    <t>Livello</t>
  </si>
  <si>
    <t>Concentrazione di PFAS in acqua finale</t>
  </si>
  <si>
    <t>Azione</t>
  </si>
  <si>
    <t>Tier 1</t>
  </si>
  <si>
    <t>Inferiore a 0,01 μg/L</t>
  </si>
  <si>
    <t xml:space="preserve">Continuare a monitorare i PFAS. </t>
  </si>
  <si>
    <t xml:space="preserve">Inizialmente con cadenza trimestrale, fino ad avere una serie storica significativa da stabilire una baseline che permetta una valutazione del rischio solida, a quel punto la frequenza potrebbe essere ridotta a un livello sufficiente per convalidare periodicamente la valutazione del rischio. </t>
  </si>
  <si>
    <t>Garantire che i PFAS rientrino nella valutazione del rischio obbligatoria.</t>
  </si>
  <si>
    <t>Tier 2</t>
  </si>
  <si>
    <t>Inferiore a 0,1 μg/L</t>
  </si>
  <si>
    <t xml:space="preserve">Continuare a monitorare le PFAS. </t>
  </si>
  <si>
    <t xml:space="preserve">Per i siti a medio rischio non ancora di livello 2 e per i siti di livello 2, frequenza tra mensile e trimestrale sufficiente per consentire la modellazione predittiva. Le frequenze potrebbero dover essere aumentate se si prevede un superamento del livello 3. </t>
  </si>
  <si>
    <t>Riesame delle misure di controllo e delle procedure di processo</t>
  </si>
  <si>
    <t xml:space="preserve">Verificare che la valutazione del rischio rilevante sia aggiornata e soggetta a revisione costante. </t>
  </si>
  <si>
    <t xml:space="preserve">Verificare se è presente un'inversione di tendenza crescente dei PFAS, che potrebbe portare a un superamento del livello di potabilità (livello 3). </t>
  </si>
  <si>
    <t>Valutare se l’evento deve essere segnalato alle PP.AA,</t>
  </si>
  <si>
    <t xml:space="preserve">Preparare misure per prevenire la fornitura di acqua ai consumatori con un contenuto di PFAS &gt; 0,1 μg/L. </t>
  </si>
  <si>
    <t>Tier 3</t>
  </si>
  <si>
    <t>Uguale o superiore a 0,1 μg/L - Concentrazione che supera il livello di potabilità dell'acqua finale.</t>
  </si>
  <si>
    <t>Notifica alle autorità sanitarie</t>
  </si>
  <si>
    <t>Regno Unito</t>
  </si>
  <si>
    <t>UE 2020/2184</t>
  </si>
  <si>
    <t>D.Lgs 18/2023</t>
  </si>
  <si>
    <t>Dlgs 165/2016</t>
  </si>
  <si>
    <t>DLgs 172/2015</t>
  </si>
  <si>
    <t>LR 25/21 Piemonte</t>
  </si>
  <si>
    <t>UK</t>
  </si>
  <si>
    <t>Belgio-Fiandre</t>
  </si>
  <si>
    <t>CAS</t>
  </si>
  <si>
    <t>ug/l</t>
  </si>
  <si>
    <t>\</t>
  </si>
  <si>
    <t>PFAS sommatoria</t>
  </si>
  <si>
    <t>375-22-4</t>
  </si>
  <si>
    <t>X</t>
  </si>
  <si>
    <t>2706-90-3</t>
  </si>
  <si>
    <t>307-24-4</t>
  </si>
  <si>
    <t>375-85-9</t>
  </si>
  <si>
    <t>335-67-1</t>
  </si>
  <si>
    <t>375-95-1</t>
  </si>
  <si>
    <t>X PFDeA</t>
  </si>
  <si>
    <t>1 (PFUnA)</t>
  </si>
  <si>
    <t>307-55-1</t>
  </si>
  <si>
    <t>72629-94-8</t>
  </si>
  <si>
    <t>375-73-5</t>
  </si>
  <si>
    <t>PFPeS</t>
  </si>
  <si>
    <t>2706-91-4</t>
  </si>
  <si>
    <t>355-46-4</t>
  </si>
  <si>
    <t>375-92-8</t>
  </si>
  <si>
    <t>1763-23-1</t>
  </si>
  <si>
    <t>68259-12-1</t>
  </si>
  <si>
    <t>335-77-3</t>
  </si>
  <si>
    <t>ac. Perfluoroundecansolfonico</t>
  </si>
  <si>
    <t>1190931-27-1</t>
  </si>
  <si>
    <t>ac. Perfluorododecansolfonico</t>
  </si>
  <si>
    <t>ac. Perfluorotridecansolfonico</t>
  </si>
  <si>
    <t>GenX</t>
  </si>
  <si>
    <t>13252-13-6</t>
  </si>
  <si>
    <t>ADONA</t>
  </si>
  <si>
    <t>919005-14-4</t>
  </si>
  <si>
    <t>27619-97-2</t>
  </si>
  <si>
    <t>C6O4</t>
  </si>
  <si>
    <t>1190931-41-9</t>
  </si>
  <si>
    <t>PFTeDA -Perfluorotertadecanoic acid</t>
  </si>
  <si>
    <t>376-06-7</t>
  </si>
  <si>
    <t>8:2 FTOH</t>
  </si>
  <si>
    <t>678-39-7</t>
  </si>
  <si>
    <t>PFHxDA - Perfluorohexadecanoic acid</t>
  </si>
  <si>
    <t>67905-19-5</t>
  </si>
  <si>
    <t>PFODA - Perfluoroctdecanoid acid</t>
  </si>
  <si>
    <t>16517-11-6</t>
  </si>
  <si>
    <t>ADV</t>
  </si>
  <si>
    <t>329238-24-6</t>
  </si>
  <si>
    <t>754-91-6</t>
  </si>
  <si>
    <t>79780‐39‐5</t>
  </si>
  <si>
    <t>791563-89-8</t>
  </si>
  <si>
    <t>FRD-902</t>
  </si>
  <si>
    <t>62037-80-3</t>
  </si>
  <si>
    <t>Altri PFAS con R1-(CF2)n-R2, con n&gt;3</t>
  </si>
  <si>
    <t>altri PFAS (molecole con catena a 3-6 atomi di Carbonio, anche di nuova generazione)</t>
  </si>
  <si>
    <t>altri PFAS (molecole con catena a 7 atomi di Carbonio o più, anche di nuova generazione)</t>
  </si>
  <si>
    <t>Non rappresentano limiti massimi consentiti per le sostanze chimiche nel suolo, ma devono essere intesi come indicatori per cui concentrazioni nel suolo superiori a questo livello possono comportare un rischio inaccettabile per la salute del suolo e la fauna selvatica dipendente.</t>
  </si>
  <si>
    <t>Per la classificazione secondo OSites del bene da proteggere “suolo” in caso di rischio per ingestione diretta (superfici dove i bambini giocano regolarmente), attualmente utilizziamo un valore totale ponderato in base alla tossicità (valore TEQ totale) di 9 PFAS.</t>
  </si>
  <si>
    <t>I livelli di rischio umano sono stati ricavati dal RIVM per PFOS, PFOA e GenX per il suolo e le acque sotterranee (incluso ed escluso l'uso di acque sotterranee grezze come acqua potabile). Utilizzati come livelli indicativi per una contaminazione grave (Indicatieve niveaus voor ernstige verontreiniging; INEV) e servono come livelli di intervento provvisori. I livelli di rischio sono calcolati per gli effetti ecologici, gli effetti ecologici indiretti e gli effetti sulla salute umana. I livelli nella tabella sono stati ricavati per la funzione del suolo “Abitare con giardino”.</t>
  </si>
  <si>
    <t>Matrice</t>
  </si>
  <si>
    <t>Nazione</t>
  </si>
  <si>
    <t>Unione Europea</t>
  </si>
  <si>
    <t>Italia</t>
  </si>
  <si>
    <t>Normativa di riferimento/Agenzia di riferimento</t>
  </si>
  <si>
    <t>Sostanza indice</t>
  </si>
  <si>
    <t>Scarichi superficiali</t>
  </si>
  <si>
    <t>Acque superficiali</t>
  </si>
  <si>
    <t>Acque potabili</t>
  </si>
  <si>
    <t>Interazione con acque superficiali</t>
  </si>
  <si>
    <t>Valori soglia acque di falda</t>
  </si>
  <si>
    <t>Acque di falda e superficiali</t>
  </si>
  <si>
    <t>BMUV</t>
  </si>
  <si>
    <t>Acque di falda</t>
  </si>
  <si>
    <t>SGI</t>
  </si>
  <si>
    <t>Miljøstyrelsen</t>
  </si>
  <si>
    <t>∑4PFAS</t>
  </si>
  <si>
    <t>∑22PFAS</t>
  </si>
  <si>
    <t>I valori obiettivo preliminari sono disciplinati dalla protezione dell’ambiente del suolo (KM) e dalla protezione delle acque sotterranee come risorsa naturale (MKM). L'agenzia svedese ha individuato la protezione dell'ambiente suolo quale obiettivo più sensibile per la definizione del valore guida.</t>
  </si>
  <si>
    <t>∑4PFAS: PFOA, PFOS, PFNA e PFHxS</t>
  </si>
  <si>
    <t>Sommatoria di 9 PFAS: PFBA, PFPeA, PFHxA, PFHpA, PFOA, PFNA, PFBS, PFHxS e PFOS</t>
  </si>
  <si>
    <t>∑22PFAS: PFAS: PFBS, PFPS, PFHxS, PFHpS, PFOS, PFNS, PFDS, PFUnS, PFDoS, PFTrS, PFOSA, 6:2 FTS, PFBA, PFPA, PFHxA, PFHpA, PFOA, PFNA, PFDA, PFUnDA, PFDoDA e PFTrDA</t>
  </si>
  <si>
    <t>I criteri di qualità sono stabiliti sulla base della sezione 14 della legge sulla protezione dell'ambiente.</t>
  </si>
  <si>
    <t>Acque di falda e potabili</t>
  </si>
  <si>
    <t>RIVM</t>
  </si>
  <si>
    <t>Note</t>
  </si>
  <si>
    <t>DWI</t>
  </si>
  <si>
    <t>Livelli di avviso sanitario (HAL)</t>
  </si>
  <si>
    <t>OSites Value</t>
  </si>
  <si>
    <t>Proposal Standard Framewok - PFAS</t>
  </si>
  <si>
    <t>Direttiva (UE) 2020/2184</t>
  </si>
  <si>
    <t>--</t>
  </si>
  <si>
    <t>Limite non presente</t>
  </si>
  <si>
    <t>Normativa di riferimento/Agenzia</t>
  </si>
  <si>
    <t>Standard Framewok</t>
  </si>
  <si>
    <t>acido perfluorobutanoico</t>
  </si>
  <si>
    <t>acido perfluoropentanoico</t>
  </si>
  <si>
    <t>acido perfluoroesanoico</t>
  </si>
  <si>
    <t>acido perfluoroeptanoico</t>
  </si>
  <si>
    <t>acido perfluoroottanoico</t>
  </si>
  <si>
    <t>acido perfluorononanoico</t>
  </si>
  <si>
    <t>acido perfluorodecanoico</t>
  </si>
  <si>
    <t>acido perfluorundecanoico</t>
  </si>
  <si>
    <t>acido perfluorododecanoico</t>
  </si>
  <si>
    <t>acido perfluorotridecanoico</t>
  </si>
  <si>
    <t>acido perfluorobutanosolfonico</t>
  </si>
  <si>
    <t>acido perfluoropentansolfonico</t>
  </si>
  <si>
    <t>acido perfluoroesansolfonico</t>
  </si>
  <si>
    <t>acido perfluoroeptansolfonico</t>
  </si>
  <si>
    <t>acido perfluoroottansolfonico</t>
  </si>
  <si>
    <t>acido perfluorononansolfonico</t>
  </si>
  <si>
    <t>acido perfluorodecansolfonico</t>
  </si>
  <si>
    <t xml:space="preserve">acido perfluoroundecansolfonico </t>
  </si>
  <si>
    <t xml:space="preserve">acido perfluorododecansolfonico </t>
  </si>
  <si>
    <t xml:space="preserve">acido perfluorotridecansolfonico </t>
  </si>
  <si>
    <t>acido 2,3,3,3-tetrafluoro-2-(eptafluoropropossi)propanoico</t>
  </si>
  <si>
    <t>HFPO-DA o GenX</t>
  </si>
  <si>
    <t>acido dodecafluoro-3H-4,8-diossanonanoico</t>
  </si>
  <si>
    <t>fluorotelomero solfonato</t>
  </si>
  <si>
    <t>Nomenclatura IUPAC</t>
  </si>
  <si>
    <t>Abbreviazione</t>
  </si>
  <si>
    <t>2058-94-8</t>
  </si>
  <si>
    <t>335-76-2</t>
  </si>
  <si>
    <t>acido difluoro{[2,2,4,5- tetrafluoro-5- (trifluorometossi)-1,3-diossolan-4-yl]ossi}acetico</t>
  </si>
  <si>
    <t>Sommatoria PFAS</t>
  </si>
  <si>
    <t>0,1*</t>
  </si>
  <si>
    <t>*</t>
  </si>
  <si>
    <t>**</t>
  </si>
  <si>
    <t>Peso Molecolare</t>
  </si>
  <si>
    <t>Solubilità</t>
  </si>
  <si>
    <t>Log Koc</t>
  </si>
  <si>
    <t>Log Kd</t>
  </si>
  <si>
    <t>Costante di Henry</t>
  </si>
  <si>
    <t>pKa</t>
  </si>
  <si>
    <t>g/mol</t>
  </si>
  <si>
    <t>Pa (20°C)</t>
  </si>
  <si>
    <t>mg/l</t>
  </si>
  <si>
    <t>atm*m3/mol</t>
  </si>
  <si>
    <t>EFSA</t>
  </si>
  <si>
    <t>US EPA</t>
  </si>
  <si>
    <t>Pressione di vapore</t>
  </si>
  <si>
    <t>2,67-1733,16</t>
  </si>
  <si>
    <t>0,0081-100</t>
  </si>
  <si>
    <t>0,67-1119,89</t>
  </si>
  <si>
    <t>64,14-9524,3</t>
  </si>
  <si>
    <t>12-381</t>
  </si>
  <si>
    <t>7,7-910</t>
  </si>
  <si>
    <t>236-14084</t>
  </si>
  <si>
    <t>0,0033-17,33</t>
  </si>
  <si>
    <t>1,09E-05-58,66</t>
  </si>
  <si>
    <t>0,041-3,77</t>
  </si>
  <si>
    <t>0,62-3,9</t>
  </si>
  <si>
    <t>1,2-5,3</t>
  </si>
  <si>
    <t>1,7-3,36</t>
  </si>
  <si>
    <t>Log Kow</t>
  </si>
  <si>
    <t>UE/USA</t>
  </si>
  <si>
    <t>μg/L</t>
  </si>
  <si>
    <t>Unità di misura</t>
  </si>
  <si>
    <t>Sommatoria riferita a 20 PFAS</t>
  </si>
  <si>
    <t>Sommatoria riferita a 24 PFAS</t>
  </si>
  <si>
    <t>0,1**</t>
  </si>
  <si>
    <t>Sommatoria riferita a 9 PFAS</t>
  </si>
  <si>
    <t>***</t>
  </si>
  <si>
    <t>0,05***</t>
  </si>
  <si>
    <t>Parametri Chimico-fisici</t>
  </si>
  <si>
    <t>Parametri Tossicologici</t>
  </si>
  <si>
    <t>EFSA_food</t>
  </si>
  <si>
    <t>EFSA_database</t>
  </si>
  <si>
    <t>TDI/RfD</t>
  </si>
  <si>
    <t>µg/kg-giorno * unità di peso corporeo</t>
  </si>
  <si>
    <t>RfC</t>
  </si>
  <si>
    <r>
      <t>µg/m</t>
    </r>
    <r>
      <rPr>
        <vertAlign val="superscript"/>
        <sz val="11"/>
        <color theme="1"/>
        <rFont val="Calibri"/>
        <family val="2"/>
        <scheme val="minor"/>
      </rPr>
      <t>3</t>
    </r>
  </si>
  <si>
    <t>componente la sommatoria</t>
  </si>
  <si>
    <t>0,3*</t>
  </si>
  <si>
    <t>3*</t>
  </si>
  <si>
    <t>0,1-0,3</t>
  </si>
  <si>
    <t>0,00065-0,02</t>
  </si>
  <si>
    <t>1 (PFDoA)</t>
  </si>
  <si>
    <t>0,5-7,0</t>
  </si>
  <si>
    <t>0,5-2</t>
  </si>
  <si>
    <t>Intervallo di valori tra diverse tipologie/intervalli temporali</t>
  </si>
  <si>
    <t>0,00013-36</t>
  </si>
  <si>
    <t>0,00013-0,02</t>
  </si>
  <si>
    <t>1 (PFDeA)</t>
  </si>
  <si>
    <t>^</t>
  </si>
  <si>
    <t>Sommatoria riferita a 4 PFAS</t>
  </si>
  <si>
    <t>0,002^</t>
  </si>
  <si>
    <t>Norvegia</t>
  </si>
  <si>
    <t xml:space="preserve"> DGR 1590/2017 Veneto</t>
  </si>
  <si>
    <t xml:space="preserve">Parere ISS n.13637/19 </t>
  </si>
  <si>
    <t xml:space="preserve">0,1 (PFOS E PFOA)
0,5 (altri PFAS) </t>
  </si>
  <si>
    <t>0,1-0,5^^</t>
  </si>
  <si>
    <t>^^</t>
  </si>
  <si>
    <t>Per valutare la necessità di risanamento dei siti inquinati ubicati nei pressi di corpi idrici in conformità all'ordinanza sui siti contaminati (OSiti) attualmente viene utilizzato un valore limite cumulativo ponderato per la tossicità. Poiché attualmente non esiste un valore per i PFAS negli allegati corrispondenti dell'OSiti, è necessario fare approvare questo valore dall'UFAM per ogni singolo caso. Il valore si basa sugli ultimi risultati tossicologici dell'Autorità europea per la sicurezza alimentare (EFSA).</t>
  </si>
  <si>
    <r>
      <t xml:space="preserve">Notifica obbligatoria: </t>
    </r>
    <r>
      <rPr>
        <sz val="11"/>
        <color rgb="FF000000"/>
        <rFont val="Calibri"/>
        <family val="2"/>
      </rPr>
      <t>Per qualsiasi risultato uguale o superiore a 0,1 μg/L nell'acqua fornita ai consumatori, o per qualsiasi risultato dell'acqua grezza che possa verosimilmente portare a risultati &gt; 0,1 μg/L nell'acqua fornita ai consumatori.</t>
    </r>
  </si>
  <si>
    <r>
      <t xml:space="preserve">Nuove analisi: </t>
    </r>
    <r>
      <rPr>
        <sz val="11"/>
        <color rgb="FF000000"/>
        <rFont val="Calibri"/>
        <family val="2"/>
      </rPr>
      <t>Eseguire nuovi prelievi ravvicinati. La frequenza deve essere stabilita per comprendere l'impatto sulla situazione specifica di approvvigionamento e informare il processo decisionale.</t>
    </r>
  </si>
  <si>
    <r>
      <t xml:space="preserve">Verifica delle misure di controllo: </t>
    </r>
    <r>
      <rPr>
        <sz val="11"/>
        <color rgb="FF000000"/>
        <rFont val="Calibri"/>
        <family val="2"/>
      </rPr>
      <t>Controllare e rivedere le misure di controllo e delle procedure.</t>
    </r>
  </si>
  <si>
    <r>
      <t xml:space="preserve">Piani di emergenza: </t>
    </r>
    <r>
      <rPr>
        <sz val="11"/>
        <color rgb="FF000000"/>
        <rFont val="Calibri"/>
        <family val="2"/>
      </rPr>
      <t>Preparare piani di emergenza per prevenire la fornitura di acqua ai consumatori con &gt; 0,1 μg/L di PFAS, se le misure di controllo impiegate diventassero inadeguate.</t>
    </r>
  </si>
  <si>
    <r>
      <t xml:space="preserve">Monitoraggio prolungato: </t>
    </r>
    <r>
      <rPr>
        <sz val="11"/>
        <color rgb="FF000000"/>
        <rFont val="Calibri"/>
        <family val="2"/>
      </rPr>
      <t>Prevedere almeno un prelievo mensile nel piano di monitoraggio per un minimo di 12 mesi, tenendo conto di eventuali cambiamenti nelle condizioni idrologiche, come siccità, alluvioni o modifiche nei regimi di pompaggio.</t>
    </r>
  </si>
  <si>
    <r>
      <t xml:space="preserve">Aggiornamento delle informazioni: </t>
    </r>
    <r>
      <rPr>
        <sz val="11"/>
        <color rgb="FF000000"/>
        <rFont val="Calibri"/>
        <family val="2"/>
      </rPr>
      <t>Entro 10 giorni lavorativi dal ricevimento del risultato, rivedere le informazioni sul bacino idrografico e sulle fonti di PFAS e fornire un aggiornamento.</t>
    </r>
  </si>
  <si>
    <r>
      <t xml:space="preserve">Ulteriori azioni: </t>
    </r>
    <r>
      <rPr>
        <sz val="11"/>
        <color rgb="FF000000"/>
        <rFont val="Calibri"/>
        <family val="2"/>
      </rPr>
      <t>Questo elenco di azioni non è esaustivo; devono essere attuate tutte le azioni necessarie per indagare sulla fonte delle PFAS e ridurre le concentrazioni al di sotto di 0,1 μg/L nell'acqua fornita ai consumatori.</t>
    </r>
  </si>
  <si>
    <t>TABELLA 1 - Sintesi Europa</t>
  </si>
  <si>
    <t>TABELLA 2 - Limiti GW</t>
  </si>
  <si>
    <t>TABELLA 3 - Approccio inglese</t>
  </si>
  <si>
    <t>TABELLA 4 - 4 PFAS di riferimento</t>
  </si>
  <si>
    <t>TABELLA 5 -  Limiti suoli</t>
  </si>
  <si>
    <t>TABELLA 6 - 24 FAS</t>
  </si>
  <si>
    <t>TABELLA 7 - DatabaseTox</t>
  </si>
  <si>
    <t xml:space="preserve">0,09 (PFOS e PFOA)                            0,3 (altri PFAS) </t>
  </si>
  <si>
    <t>Proposta Dir. UE/2022</t>
  </si>
  <si>
    <t xml:space="preserve">Direttiva 2013/39/UE </t>
  </si>
  <si>
    <t>Acque  superficiali</t>
  </si>
  <si>
    <t>0,00065 (AA)</t>
  </si>
  <si>
    <t>Dlgs 165/2016                                                 (rec. 2014/80/UE)</t>
  </si>
  <si>
    <t>0,1-0,02</t>
  </si>
  <si>
    <t>7-1,4</t>
  </si>
  <si>
    <t>3-0,6</t>
  </si>
  <si>
    <t>1-0,2</t>
  </si>
  <si>
    <t>DLgs 172/2015             (rec 2013/39/UE)</t>
  </si>
  <si>
    <t xml:space="preserve">  DGR Veneto 1590/2017 </t>
  </si>
  <si>
    <t>0,09-0,3^^</t>
  </si>
  <si>
    <t>Sommatoria riferita a PFOA+PFOS; Sommatoria altri PFAS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</si>
</sst>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30" x14ac:knownFonts="1">
    <font>
      <sz val="11"/>
      <color theme="1"/>
      <name val="Calibri"/>
      <family val="2"/>
      <scheme val="minor"/>
    </font>
    <font>
      <sz val="11"/>
      <color theme="1"/>
      <name val="Calibri"/>
      <family val="2"/>
      <scheme val="minor"/>
    </font>
    <font>
      <sz val="10"/>
      <color rgb="FF000000"/>
      <name val="Times New Roman"/>
      <family val="1"/>
    </font>
    <font>
      <b/>
      <sz val="12"/>
      <color rgb="FF000000"/>
      <name val="Calibri"/>
      <family val="2"/>
      <scheme val="minor"/>
    </font>
    <font>
      <sz val="12"/>
      <name val="Calibri"/>
      <family val="2"/>
      <scheme val="minor"/>
    </font>
    <font>
      <b/>
      <sz val="12"/>
      <color theme="1"/>
      <name val="Calibri"/>
      <family val="2"/>
      <scheme val="minor"/>
    </font>
    <font>
      <sz val="11"/>
      <name val="Calibri"/>
      <family val="2"/>
      <scheme val="minor"/>
    </font>
    <font>
      <b/>
      <sz val="16"/>
      <color theme="1"/>
      <name val="Calibri"/>
      <family val="2"/>
      <scheme val="minor"/>
    </font>
    <font>
      <b/>
      <sz val="16"/>
      <color theme="1"/>
      <name val="Calibri"/>
      <family val="2"/>
    </font>
    <font>
      <sz val="12"/>
      <color theme="1"/>
      <name val="Calibri"/>
      <family val="2"/>
      <scheme val="minor"/>
    </font>
    <font>
      <sz val="11"/>
      <color rgb="FFFF0000"/>
      <name val="Calibri"/>
      <family val="2"/>
      <scheme val="minor"/>
    </font>
    <font>
      <b/>
      <sz val="11"/>
      <color theme="1"/>
      <name val="Calibri"/>
      <family val="2"/>
      <scheme val="minor"/>
    </font>
    <font>
      <i/>
      <sz val="11"/>
      <name val="Calibri"/>
      <family val="2"/>
      <scheme val="minor"/>
    </font>
    <font>
      <i/>
      <sz val="11"/>
      <color theme="1"/>
      <name val="Calibri"/>
      <family val="2"/>
      <scheme val="minor"/>
    </font>
    <font>
      <sz val="11"/>
      <color theme="1"/>
      <name val="Calibri"/>
      <family val="2"/>
    </font>
    <font>
      <sz val="11"/>
      <name val="Calibri"/>
      <family val="2"/>
    </font>
    <font>
      <sz val="11"/>
      <color rgb="FF000000"/>
      <name val="Calibri"/>
      <family val="2"/>
    </font>
    <font>
      <sz val="10"/>
      <color theme="1"/>
      <name val="Calibri"/>
      <family val="2"/>
      <scheme val="minor"/>
    </font>
    <font>
      <sz val="10"/>
      <color rgb="FF000000"/>
      <name val="Calibri"/>
      <family val="2"/>
    </font>
    <font>
      <sz val="10"/>
      <name val="Calibri"/>
      <family val="2"/>
      <scheme val="minor"/>
    </font>
    <font>
      <b/>
      <sz val="10"/>
      <name val="Calibri"/>
      <family val="2"/>
      <scheme val="minor"/>
    </font>
    <font>
      <b/>
      <sz val="11"/>
      <name val="Calibri"/>
      <family val="2"/>
      <scheme val="minor"/>
    </font>
    <font>
      <b/>
      <sz val="20"/>
      <color theme="1"/>
      <name val="Calibri"/>
      <family val="2"/>
      <scheme val="minor"/>
    </font>
    <font>
      <vertAlign val="superscript"/>
      <sz val="11"/>
      <color theme="1"/>
      <name val="Calibri"/>
      <family val="2"/>
      <scheme val="minor"/>
    </font>
    <font>
      <b/>
      <sz val="14"/>
      <color theme="1"/>
      <name val="Calibri"/>
      <family val="2"/>
      <scheme val="minor"/>
    </font>
    <font>
      <b/>
      <sz val="11"/>
      <color rgb="FF000000"/>
      <name val="Calibri"/>
      <family val="2"/>
      <scheme val="minor"/>
    </font>
    <font>
      <sz val="11"/>
      <color rgb="FF000000"/>
      <name val="Calibri"/>
      <family val="2"/>
      <scheme val="minor"/>
    </font>
    <font>
      <b/>
      <sz val="11"/>
      <color rgb="FF000000"/>
      <name val="Calibri"/>
      <family val="2"/>
    </font>
    <font>
      <b/>
      <sz val="11"/>
      <color rgb="FFFF0000"/>
      <name val="Calibri"/>
      <family val="2"/>
      <scheme val="minor"/>
    </font>
    <font>
      <sz val="8"/>
      <name val="Calibri"/>
      <family val="2"/>
      <scheme val="minor"/>
    </font>
  </fonts>
  <fills count="15">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s>
  <borders count="72">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4"/>
      </left>
      <right style="medium">
        <color theme="4"/>
      </right>
      <top style="medium">
        <color theme="4"/>
      </top>
      <bottom style="medium">
        <color theme="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theme="4"/>
      </left>
      <right style="medium">
        <color indexed="64"/>
      </right>
      <top style="medium">
        <color theme="4"/>
      </top>
      <bottom style="medium">
        <color theme="4"/>
      </bottom>
      <diagonal/>
    </border>
    <border>
      <left style="medium">
        <color indexed="64"/>
      </left>
      <right style="medium">
        <color theme="4"/>
      </right>
      <top style="medium">
        <color theme="4"/>
      </top>
      <bottom style="medium">
        <color theme="4"/>
      </bottom>
      <diagonal/>
    </border>
    <border>
      <left style="medium">
        <color indexed="64"/>
      </left>
      <right style="medium">
        <color indexed="64"/>
      </right>
      <top style="thin">
        <color indexed="64"/>
      </top>
      <bottom style="medium">
        <color indexed="64"/>
      </bottom>
      <diagonal/>
    </border>
    <border>
      <left style="medium">
        <color theme="4"/>
      </left>
      <right style="medium">
        <color theme="4"/>
      </right>
      <top style="medium">
        <color theme="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s>
  <cellStyleXfs count="2">
    <xf numFmtId="0" fontId="0" fillId="0" borderId="0"/>
    <xf numFmtId="0" fontId="2" fillId="0" borderId="0"/>
  </cellStyleXfs>
  <cellXfs count="398">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4" fillId="0" borderId="2" xfId="1" applyFont="1" applyBorder="1" applyAlignment="1">
      <alignment horizontal="center" vertical="center" wrapText="1"/>
    </xf>
    <xf numFmtId="0" fontId="1" fillId="0" borderId="2" xfId="0" applyFont="1" applyBorder="1" applyAlignment="1">
      <alignment horizontal="center" vertical="center"/>
    </xf>
    <xf numFmtId="0" fontId="4" fillId="0" borderId="2" xfId="1" quotePrefix="1" applyFont="1" applyBorder="1" applyAlignment="1">
      <alignment horizontal="center" vertical="center" wrapText="1"/>
    </xf>
    <xf numFmtId="0" fontId="1" fillId="0" borderId="2" xfId="0" applyFont="1" applyBorder="1" applyAlignment="1">
      <alignment vertical="center"/>
    </xf>
    <xf numFmtId="0" fontId="0" fillId="0" borderId="2" xfId="0" applyBorder="1" applyAlignment="1">
      <alignment horizontal="center" vertical="center"/>
    </xf>
    <xf numFmtId="0" fontId="7" fillId="6" borderId="6" xfId="0" applyFont="1" applyFill="1" applyBorder="1" applyAlignment="1">
      <alignment horizontal="left" vertical="center"/>
    </xf>
    <xf numFmtId="0" fontId="7" fillId="6" borderId="32" xfId="0" applyFont="1" applyFill="1" applyBorder="1" applyAlignment="1">
      <alignment horizontal="left"/>
    </xf>
    <xf numFmtId="0" fontId="7" fillId="6" borderId="32" xfId="0" applyFont="1" applyFill="1" applyBorder="1" applyAlignment="1">
      <alignment horizontal="left" vertical="center"/>
    </xf>
    <xf numFmtId="0" fontId="7" fillId="6" borderId="9" xfId="0" applyFont="1" applyFill="1" applyBorder="1" applyAlignment="1">
      <alignment horizontal="left" vertical="center"/>
    </xf>
    <xf numFmtId="0" fontId="6" fillId="0" borderId="13" xfId="0" applyFont="1" applyBorder="1" applyAlignment="1">
      <alignment wrapText="1"/>
    </xf>
    <xf numFmtId="0" fontId="0" fillId="0" borderId="13" xfId="0" applyBorder="1" applyAlignment="1">
      <alignment wrapText="1"/>
    </xf>
    <xf numFmtId="0" fontId="0" fillId="0" borderId="13" xfId="0" applyBorder="1"/>
    <xf numFmtId="0" fontId="0" fillId="0" borderId="13" xfId="0" applyBorder="1" applyAlignment="1">
      <alignment horizontal="left" vertical="center"/>
    </xf>
    <xf numFmtId="0" fontId="0" fillId="0" borderId="15" xfId="0" applyBorder="1"/>
    <xf numFmtId="0" fontId="0" fillId="0" borderId="16" xfId="0" applyBorder="1" applyAlignment="1">
      <alignment horizontal="center" vertical="center"/>
    </xf>
    <xf numFmtId="0" fontId="0" fillId="0" borderId="15" xfId="0" applyBorder="1" applyAlignment="1">
      <alignment horizontal="left" vertical="center"/>
    </xf>
    <xf numFmtId="0" fontId="7" fillId="5" borderId="27" xfId="0" applyFont="1" applyFill="1" applyBorder="1" applyAlignment="1">
      <alignment horizontal="left" vertical="center"/>
    </xf>
    <xf numFmtId="0" fontId="7" fillId="5" borderId="28" xfId="0" applyFont="1" applyFill="1" applyBorder="1" applyAlignment="1">
      <alignment horizontal="left"/>
    </xf>
    <xf numFmtId="0" fontId="0" fillId="0" borderId="41" xfId="0" applyBorder="1" applyAlignment="1">
      <alignment wrapText="1"/>
    </xf>
    <xf numFmtId="0" fontId="7" fillId="6" borderId="26" xfId="0" applyFont="1" applyFill="1" applyBorder="1" applyAlignment="1">
      <alignment horizontal="left" vertical="center"/>
    </xf>
    <xf numFmtId="0" fontId="7" fillId="6" borderId="22" xfId="0" applyFont="1" applyFill="1" applyBorder="1" applyAlignment="1">
      <alignment horizontal="left"/>
    </xf>
    <xf numFmtId="0" fontId="7" fillId="6" borderId="38" xfId="0" applyFont="1" applyFill="1" applyBorder="1" applyAlignment="1">
      <alignment horizontal="left" vertical="center"/>
    </xf>
    <xf numFmtId="0" fontId="7" fillId="6" borderId="31" xfId="0" applyFont="1" applyFill="1" applyBorder="1" applyAlignment="1">
      <alignment horizontal="left" vertical="center"/>
    </xf>
    <xf numFmtId="0" fontId="7" fillId="6" borderId="8" xfId="0" applyFont="1" applyFill="1" applyBorder="1" applyAlignment="1">
      <alignment horizontal="left" vertical="center"/>
    </xf>
    <xf numFmtId="0" fontId="7" fillId="6" borderId="5" xfId="0" applyFont="1" applyFill="1" applyBorder="1" applyAlignment="1">
      <alignment horizontal="left"/>
    </xf>
    <xf numFmtId="0" fontId="7" fillId="6" borderId="7" xfId="0" applyFont="1" applyFill="1" applyBorder="1" applyAlignment="1">
      <alignment horizontal="left" vertical="center"/>
    </xf>
    <xf numFmtId="0" fontId="4" fillId="0" borderId="16" xfId="1" applyFont="1" applyBorder="1" applyAlignment="1">
      <alignment horizontal="center" vertical="center" wrapText="1"/>
    </xf>
    <xf numFmtId="0" fontId="4" fillId="0" borderId="14" xfId="1" applyFont="1" applyBorder="1" applyAlignment="1">
      <alignment horizontal="left" vertical="center" wrapText="1"/>
    </xf>
    <xf numFmtId="0" fontId="1" fillId="0" borderId="16" xfId="0" applyFont="1" applyBorder="1" applyAlignment="1">
      <alignment horizontal="center" vertical="center"/>
    </xf>
    <xf numFmtId="0" fontId="4" fillId="0" borderId="16" xfId="1" applyFont="1" applyBorder="1" applyAlignment="1">
      <alignment vertical="center" wrapText="1"/>
    </xf>
    <xf numFmtId="0" fontId="1" fillId="0" borderId="16" xfId="0" applyFont="1" applyBorder="1" applyAlignment="1">
      <alignment vertical="center"/>
    </xf>
    <xf numFmtId="0" fontId="1" fillId="0" borderId="17" xfId="0" applyFont="1" applyBorder="1" applyAlignment="1">
      <alignment horizontal="left" vertical="center" wrapText="1"/>
    </xf>
    <xf numFmtId="0" fontId="4" fillId="0" borderId="15" xfId="1" applyFont="1" applyBorder="1" applyAlignment="1">
      <alignment horizontal="center" vertical="center" wrapText="1"/>
    </xf>
    <xf numFmtId="0" fontId="4" fillId="0" borderId="13" xfId="1" applyFont="1" applyBorder="1" applyAlignment="1">
      <alignment horizontal="center" vertical="center" wrapText="1"/>
    </xf>
    <xf numFmtId="0" fontId="9" fillId="0" borderId="15" xfId="0" applyFont="1" applyBorder="1" applyAlignment="1">
      <alignment horizontal="center" vertical="center"/>
    </xf>
    <xf numFmtId="0" fontId="3" fillId="7" borderId="3" xfId="1" applyFont="1" applyFill="1" applyBorder="1" applyAlignment="1">
      <alignment horizontal="center" vertical="center" wrapText="1"/>
    </xf>
    <xf numFmtId="0" fontId="0" fillId="0" borderId="0" xfId="0" applyAlignment="1">
      <alignment horizontal="center" vertical="center"/>
    </xf>
    <xf numFmtId="0" fontId="11" fillId="0" borderId="2" xfId="0" applyFont="1" applyBorder="1" applyAlignment="1">
      <alignment horizontal="center"/>
    </xf>
    <xf numFmtId="0" fontId="0" fillId="0" borderId="43" xfId="0" applyBorder="1"/>
    <xf numFmtId="0" fontId="0" fillId="0" borderId="2" xfId="0" applyBorder="1" applyAlignment="1">
      <alignment horizontal="center"/>
    </xf>
    <xf numFmtId="0" fontId="0" fillId="0" borderId="2" xfId="0" applyBorder="1"/>
    <xf numFmtId="0" fontId="12" fillId="0" borderId="2" xfId="0" applyFont="1" applyBorder="1" applyAlignment="1">
      <alignment horizontal="center"/>
    </xf>
    <xf numFmtId="0" fontId="13" fillId="0" borderId="2" xfId="0" applyFont="1" applyBorder="1" applyAlignment="1">
      <alignment horizontal="center"/>
    </xf>
    <xf numFmtId="0" fontId="10" fillId="0" borderId="2" xfId="0" applyFont="1" applyBorder="1" applyAlignment="1">
      <alignment horizontal="center"/>
    </xf>
    <xf numFmtId="0" fontId="0" fillId="0" borderId="3" xfId="0" applyBorder="1"/>
    <xf numFmtId="0" fontId="0" fillId="0" borderId="3" xfId="0" applyBorder="1" applyAlignment="1">
      <alignment horizontal="center"/>
    </xf>
    <xf numFmtId="0" fontId="0" fillId="0" borderId="4" xfId="0" applyBorder="1"/>
    <xf numFmtId="0" fontId="11" fillId="0" borderId="0" xfId="0" applyFont="1" applyAlignment="1">
      <alignment horizontal="center"/>
    </xf>
    <xf numFmtId="0" fontId="5" fillId="12" borderId="2" xfId="0" applyFont="1" applyFill="1" applyBorder="1" applyAlignment="1">
      <alignment horizontal="center"/>
    </xf>
    <xf numFmtId="0" fontId="5" fillId="12" borderId="2" xfId="0" applyFont="1" applyFill="1" applyBorder="1" applyAlignment="1">
      <alignment horizontal="center" vertical="center"/>
    </xf>
    <xf numFmtId="0" fontId="5" fillId="12" borderId="45" xfId="0" applyFont="1" applyFill="1" applyBorder="1" applyAlignment="1">
      <alignment horizontal="center"/>
    </xf>
    <xf numFmtId="0" fontId="0" fillId="0" borderId="45" xfId="0" applyBorder="1" applyAlignment="1">
      <alignment horizontal="center"/>
    </xf>
    <xf numFmtId="0" fontId="0" fillId="0" borderId="45" xfId="0" applyBorder="1"/>
    <xf numFmtId="0" fontId="0" fillId="0" borderId="14" xfId="0" applyBorder="1" applyAlignment="1">
      <alignment horizontal="center" vertical="center"/>
    </xf>
    <xf numFmtId="0" fontId="14" fillId="0" borderId="14" xfId="0" applyFont="1" applyBorder="1" applyAlignment="1">
      <alignment horizontal="center" vertical="center" wrapText="1"/>
    </xf>
    <xf numFmtId="0" fontId="0" fillId="0" borderId="41" xfId="0" applyBorder="1"/>
    <xf numFmtId="0" fontId="0" fillId="0" borderId="20" xfId="0" applyBorder="1" applyAlignment="1">
      <alignment horizontal="center" vertical="center"/>
    </xf>
    <xf numFmtId="0" fontId="15" fillId="0" borderId="14" xfId="0" applyFont="1" applyBorder="1" applyAlignment="1">
      <alignment horizontal="center" vertical="center" wrapText="1"/>
    </xf>
    <xf numFmtId="0" fontId="17" fillId="0" borderId="11" xfId="0" applyFont="1" applyBorder="1" applyAlignment="1">
      <alignment horizontal="center" vertical="center" wrapText="1"/>
    </xf>
    <xf numFmtId="0" fontId="6" fillId="0" borderId="14" xfId="0" applyFont="1" applyBorder="1" applyAlignment="1">
      <alignment horizontal="center" vertical="center"/>
    </xf>
    <xf numFmtId="0" fontId="20" fillId="0" borderId="21" xfId="1" applyFont="1" applyBorder="1" applyAlignment="1">
      <alignment horizontal="center" vertical="center" wrapText="1"/>
    </xf>
    <xf numFmtId="0" fontId="20" fillId="0" borderId="17" xfId="1" applyFont="1" applyBorder="1" applyAlignment="1">
      <alignment horizontal="center" vertical="center" wrapText="1"/>
    </xf>
    <xf numFmtId="0" fontId="5" fillId="12" borderId="14" xfId="0" applyFont="1"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4" xfId="0" applyBorder="1"/>
    <xf numFmtId="0" fontId="0" fillId="0" borderId="17" xfId="0" applyBorder="1"/>
    <xf numFmtId="0" fontId="0" fillId="0" borderId="43" xfId="0" applyBorder="1" applyAlignment="1">
      <alignment horizontal="center"/>
    </xf>
    <xf numFmtId="0" fontId="0" fillId="0" borderId="46" xfId="0" applyBorder="1"/>
    <xf numFmtId="0" fontId="10" fillId="0" borderId="14" xfId="0" applyFont="1" applyBorder="1" applyAlignment="1">
      <alignment horizontal="center"/>
    </xf>
    <xf numFmtId="0" fontId="0" fillId="0" borderId="41" xfId="0" applyBorder="1" applyAlignment="1">
      <alignment horizontal="center"/>
    </xf>
    <xf numFmtId="0" fontId="0" fillId="0" borderId="20" xfId="0" applyBorder="1" applyAlignment="1">
      <alignment horizontal="center"/>
    </xf>
    <xf numFmtId="0" fontId="10" fillId="0" borderId="20" xfId="0" applyFont="1" applyBorder="1" applyAlignment="1">
      <alignment horizontal="center"/>
    </xf>
    <xf numFmtId="0" fontId="0" fillId="0" borderId="10" xfId="0" applyBorder="1"/>
    <xf numFmtId="0" fontId="0" fillId="0" borderId="21" xfId="0" applyBorder="1" applyAlignment="1">
      <alignment horizontal="center" vertical="center"/>
    </xf>
    <xf numFmtId="0" fontId="0" fillId="0" borderId="16" xfId="0" applyBorder="1"/>
    <xf numFmtId="0" fontId="0" fillId="0" borderId="17" xfId="0" applyBorder="1" applyAlignment="1">
      <alignment horizontal="center" vertical="center"/>
    </xf>
    <xf numFmtId="0" fontId="5" fillId="12" borderId="13" xfId="0" applyFont="1" applyFill="1" applyBorder="1" applyAlignment="1">
      <alignment horizontal="center" vertical="center"/>
    </xf>
    <xf numFmtId="0" fontId="5" fillId="12" borderId="14" xfId="0" applyFont="1" applyFill="1" applyBorder="1" applyAlignment="1">
      <alignment horizontal="center" vertical="center"/>
    </xf>
    <xf numFmtId="0" fontId="12" fillId="0" borderId="13" xfId="0" applyFont="1" applyBorder="1" applyAlignment="1">
      <alignment horizontal="center"/>
    </xf>
    <xf numFmtId="0" fontId="13" fillId="0" borderId="13" xfId="0" applyFont="1" applyBorder="1" applyAlignment="1">
      <alignment horizontal="center"/>
    </xf>
    <xf numFmtId="0" fontId="0" fillId="12" borderId="2" xfId="0" applyFill="1" applyBorder="1" applyAlignment="1">
      <alignment horizontal="center"/>
    </xf>
    <xf numFmtId="0" fontId="0" fillId="0" borderId="48" xfId="0" applyBorder="1"/>
    <xf numFmtId="164" fontId="10" fillId="0" borderId="13" xfId="0" applyNumberFormat="1" applyFont="1" applyBorder="1" applyAlignment="1">
      <alignment horizontal="center"/>
    </xf>
    <xf numFmtId="0" fontId="0" fillId="0" borderId="2" xfId="0" quotePrefix="1" applyBorder="1" applyAlignment="1">
      <alignment horizontal="center"/>
    </xf>
    <xf numFmtId="0" fontId="6" fillId="0" borderId="2" xfId="0" quotePrefix="1" applyFont="1" applyBorder="1" applyAlignment="1">
      <alignment horizontal="center"/>
    </xf>
    <xf numFmtId="0" fontId="6" fillId="0" borderId="2" xfId="0" applyFont="1" applyBorder="1" applyAlignment="1">
      <alignment horizontal="center"/>
    </xf>
    <xf numFmtId="0" fontId="11" fillId="13" borderId="13" xfId="0" applyFont="1" applyFill="1" applyBorder="1" applyAlignment="1">
      <alignment horizontal="center" vertical="center" wrapText="1"/>
    </xf>
    <xf numFmtId="0" fontId="11" fillId="13" borderId="2" xfId="0" applyFont="1" applyFill="1" applyBorder="1" applyAlignment="1">
      <alignment horizontal="center" vertical="center" wrapText="1"/>
    </xf>
    <xf numFmtId="0" fontId="11" fillId="14" borderId="2" xfId="0" applyFont="1" applyFill="1" applyBorder="1" applyAlignment="1">
      <alignment horizontal="center" vertical="center" wrapText="1"/>
    </xf>
    <xf numFmtId="0" fontId="0" fillId="0" borderId="13" xfId="0" applyBorder="1" applyAlignment="1">
      <alignment horizontal="center" vertical="center"/>
    </xf>
    <xf numFmtId="0" fontId="6" fillId="0" borderId="13" xfId="0" applyFont="1" applyBorder="1" applyAlignment="1">
      <alignment horizontal="center"/>
    </xf>
    <xf numFmtId="0" fontId="0" fillId="0" borderId="15" xfId="0" quotePrefix="1" applyBorder="1" applyAlignment="1">
      <alignment horizontal="center"/>
    </xf>
    <xf numFmtId="0" fontId="0" fillId="0" borderId="13" xfId="0" quotePrefix="1" applyBorder="1" applyAlignment="1">
      <alignment horizontal="center"/>
    </xf>
    <xf numFmtId="0" fontId="0" fillId="0" borderId="16" xfId="0" quotePrefix="1" applyBorder="1" applyAlignment="1">
      <alignment horizontal="center"/>
    </xf>
    <xf numFmtId="0" fontId="0" fillId="0" borderId="4" xfId="0" quotePrefix="1" applyBorder="1" applyAlignment="1">
      <alignment horizontal="center"/>
    </xf>
    <xf numFmtId="0" fontId="6" fillId="0" borderId="45" xfId="0" quotePrefix="1" applyFont="1" applyBorder="1" applyAlignment="1">
      <alignment horizontal="center"/>
    </xf>
    <xf numFmtId="0" fontId="6" fillId="0" borderId="21" xfId="0" applyFont="1" applyBorder="1" applyAlignment="1">
      <alignment horizontal="center"/>
    </xf>
    <xf numFmtId="0" fontId="0" fillId="0" borderId="12" xfId="0" applyBorder="1" applyAlignment="1">
      <alignment horizontal="center"/>
    </xf>
    <xf numFmtId="0" fontId="0" fillId="0" borderId="51" xfId="0" applyBorder="1" applyAlignment="1">
      <alignment horizontal="center" vertical="center"/>
    </xf>
    <xf numFmtId="0" fontId="0" fillId="0" borderId="44" xfId="0" quotePrefix="1" applyBorder="1" applyAlignment="1">
      <alignment horizontal="center"/>
    </xf>
    <xf numFmtId="0" fontId="0" fillId="0" borderId="43" xfId="0" quotePrefix="1" applyBorder="1" applyAlignment="1">
      <alignment horizontal="center"/>
    </xf>
    <xf numFmtId="0" fontId="11" fillId="0" borderId="52" xfId="0" applyFont="1" applyBorder="1" applyAlignment="1">
      <alignment horizontal="center"/>
    </xf>
    <xf numFmtId="0" fontId="0" fillId="0" borderId="53" xfId="0" applyBorder="1" applyAlignment="1">
      <alignment horizontal="center"/>
    </xf>
    <xf numFmtId="0" fontId="0" fillId="0" borderId="0" xfId="0" applyAlignment="1">
      <alignment horizontal="left" vertical="center"/>
    </xf>
    <xf numFmtId="0" fontId="11" fillId="9" borderId="54" xfId="0" applyFont="1" applyFill="1" applyBorder="1" applyAlignment="1">
      <alignment horizontal="right" vertical="center"/>
    </xf>
    <xf numFmtId="0" fontId="11" fillId="7" borderId="13" xfId="0" applyFont="1" applyFill="1" applyBorder="1" applyAlignment="1">
      <alignment horizontal="center" vertical="center"/>
    </xf>
    <xf numFmtId="0" fontId="11" fillId="7" borderId="45" xfId="0" applyFont="1" applyFill="1" applyBorder="1" applyAlignment="1">
      <alignment horizontal="center" vertical="center"/>
    </xf>
    <xf numFmtId="0" fontId="11" fillId="4" borderId="14" xfId="0" applyFont="1" applyFill="1" applyBorder="1" applyAlignment="1">
      <alignment horizontal="center" vertical="center"/>
    </xf>
    <xf numFmtId="0" fontId="0" fillId="6" borderId="13" xfId="0" applyFill="1" applyBorder="1" applyAlignment="1">
      <alignment horizontal="center" vertical="center" wrapText="1"/>
    </xf>
    <xf numFmtId="0" fontId="0" fillId="6" borderId="2" xfId="0" applyFill="1" applyBorder="1" applyAlignment="1">
      <alignment horizontal="center" vertical="center" wrapText="1"/>
    </xf>
    <xf numFmtId="0" fontId="0" fillId="6" borderId="14" xfId="0" applyFill="1" applyBorder="1" applyAlignment="1">
      <alignment horizontal="center" vertical="center" wrapText="1"/>
    </xf>
    <xf numFmtId="0" fontId="6" fillId="0" borderId="14" xfId="0" applyFont="1" applyBorder="1" applyAlignment="1">
      <alignment horizontal="center"/>
    </xf>
    <xf numFmtId="0" fontId="11" fillId="0" borderId="58" xfId="0" applyFont="1" applyBorder="1" applyAlignment="1">
      <alignment horizontal="center"/>
    </xf>
    <xf numFmtId="0" fontId="0" fillId="6" borderId="3"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41" xfId="0" applyFill="1" applyBorder="1" applyAlignment="1">
      <alignment horizontal="center" vertical="center" wrapText="1"/>
    </xf>
    <xf numFmtId="0" fontId="0" fillId="0" borderId="14" xfId="0" quotePrefix="1" applyBorder="1" applyAlignment="1">
      <alignment horizontal="center"/>
    </xf>
    <xf numFmtId="0" fontId="11" fillId="9" borderId="66" xfId="0" applyFont="1" applyFill="1" applyBorder="1" applyAlignment="1">
      <alignment horizontal="right" vertical="center"/>
    </xf>
    <xf numFmtId="0" fontId="11" fillId="7" borderId="2" xfId="0" applyFont="1" applyFill="1" applyBorder="1" applyAlignment="1">
      <alignment horizontal="center" vertical="center"/>
    </xf>
    <xf numFmtId="0" fontId="11" fillId="0" borderId="32" xfId="0" applyFont="1" applyBorder="1"/>
    <xf numFmtId="0" fontId="11" fillId="4" borderId="43" xfId="0" applyFont="1" applyFill="1" applyBorder="1" applyAlignment="1">
      <alignment horizontal="center" vertical="center"/>
    </xf>
    <xf numFmtId="0" fontId="11" fillId="4" borderId="66" xfId="0" applyFont="1" applyFill="1" applyBorder="1" applyAlignment="1">
      <alignment horizontal="center" vertical="center"/>
    </xf>
    <xf numFmtId="0" fontId="11" fillId="5" borderId="65" xfId="0" applyFont="1" applyFill="1" applyBorder="1" applyAlignment="1">
      <alignment horizontal="center" vertical="center"/>
    </xf>
    <xf numFmtId="0" fontId="0" fillId="12" borderId="14" xfId="0" applyFill="1" applyBorder="1" applyAlignment="1">
      <alignment horizontal="center" vertical="center"/>
    </xf>
    <xf numFmtId="0" fontId="0" fillId="12" borderId="45" xfId="0" applyFill="1" applyBorder="1" applyAlignment="1">
      <alignment horizontal="center"/>
    </xf>
    <xf numFmtId="0" fontId="0" fillId="12" borderId="43" xfId="0" applyFill="1" applyBorder="1" applyAlignment="1">
      <alignment horizontal="center"/>
    </xf>
    <xf numFmtId="0" fontId="0" fillId="12" borderId="13" xfId="0" applyFill="1" applyBorder="1" applyAlignment="1">
      <alignment horizontal="center"/>
    </xf>
    <xf numFmtId="0" fontId="0" fillId="12" borderId="0" xfId="0" applyFill="1" applyAlignment="1">
      <alignment horizontal="center"/>
    </xf>
    <xf numFmtId="0" fontId="0" fillId="12" borderId="14" xfId="0" applyFill="1" applyBorder="1" applyAlignment="1">
      <alignment horizontal="center"/>
    </xf>
    <xf numFmtId="0" fontId="0" fillId="12" borderId="0" xfId="0" applyFill="1"/>
    <xf numFmtId="0" fontId="0" fillId="12" borderId="2" xfId="0" applyFill="1" applyBorder="1" applyAlignment="1">
      <alignment horizontal="center" vertical="center"/>
    </xf>
    <xf numFmtId="0" fontId="11" fillId="6" borderId="67"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11" fillId="6" borderId="41"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0" fillId="12" borderId="21" xfId="0" applyFill="1" applyBorder="1" applyAlignment="1">
      <alignment horizontal="center" vertical="center"/>
    </xf>
    <xf numFmtId="0" fontId="0" fillId="12" borderId="68" xfId="0" applyFill="1" applyBorder="1" applyAlignment="1">
      <alignment horizontal="center"/>
    </xf>
    <xf numFmtId="0" fontId="0" fillId="12" borderId="34" xfId="0" applyFill="1" applyBorder="1" applyAlignment="1">
      <alignment horizontal="center"/>
    </xf>
    <xf numFmtId="0" fontId="0" fillId="12" borderId="10" xfId="0" applyFill="1" applyBorder="1" applyAlignment="1">
      <alignment horizontal="center"/>
    </xf>
    <xf numFmtId="0" fontId="0" fillId="12" borderId="4" xfId="0" applyFill="1" applyBorder="1" applyAlignment="1">
      <alignment horizontal="center"/>
    </xf>
    <xf numFmtId="0" fontId="0" fillId="12" borderId="21" xfId="0" applyFill="1" applyBorder="1" applyAlignment="1">
      <alignment horizontal="center"/>
    </xf>
    <xf numFmtId="0" fontId="11" fillId="0" borderId="29" xfId="0" applyFont="1" applyBorder="1" applyAlignment="1">
      <alignment horizontal="center" vertical="center"/>
    </xf>
    <xf numFmtId="0" fontId="11" fillId="0" borderId="69" xfId="0" applyFont="1" applyBorder="1" applyAlignment="1">
      <alignment horizontal="center"/>
    </xf>
    <xf numFmtId="0" fontId="11" fillId="0" borderId="70" xfId="0" applyFont="1" applyBorder="1" applyAlignment="1">
      <alignment horizontal="center"/>
    </xf>
    <xf numFmtId="0" fontId="11" fillId="0" borderId="27" xfId="0" applyFont="1" applyBorder="1" applyAlignment="1">
      <alignment horizontal="center"/>
    </xf>
    <xf numFmtId="0" fontId="11" fillId="0" borderId="28" xfId="0" applyFont="1" applyBorder="1" applyAlignment="1">
      <alignment horizontal="center"/>
    </xf>
    <xf numFmtId="0" fontId="11" fillId="0" borderId="29" xfId="0" applyFont="1" applyBorder="1" applyAlignment="1">
      <alignment horizontal="center"/>
    </xf>
    <xf numFmtId="0" fontId="24" fillId="9" borderId="26" xfId="0" applyFont="1" applyFill="1" applyBorder="1" applyAlignment="1">
      <alignment horizontal="center" vertical="center"/>
    </xf>
    <xf numFmtId="0" fontId="24" fillId="9" borderId="22" xfId="0" applyFont="1" applyFill="1" applyBorder="1" applyAlignment="1">
      <alignment horizontal="center" vertical="center"/>
    </xf>
    <xf numFmtId="0" fontId="24" fillId="9" borderId="23" xfId="0" applyFont="1" applyFill="1" applyBorder="1" applyAlignment="1">
      <alignment horizontal="center" vertical="center"/>
    </xf>
    <xf numFmtId="0" fontId="5" fillId="10" borderId="26" xfId="0" applyFont="1" applyFill="1" applyBorder="1" applyAlignment="1">
      <alignment horizontal="center"/>
    </xf>
    <xf numFmtId="0" fontId="5" fillId="10" borderId="22" xfId="0" applyFont="1" applyFill="1" applyBorder="1" applyAlignment="1">
      <alignment horizontal="center"/>
    </xf>
    <xf numFmtId="0" fontId="5" fillId="10" borderId="23" xfId="0" applyFont="1" applyFill="1" applyBorder="1" applyAlignment="1">
      <alignment horizontal="center"/>
    </xf>
    <xf numFmtId="0" fontId="5" fillId="10" borderId="13" xfId="0" applyFont="1" applyFill="1" applyBorder="1" applyAlignment="1">
      <alignment horizontal="center"/>
    </xf>
    <xf numFmtId="0" fontId="5" fillId="10" borderId="14" xfId="0" applyFont="1" applyFill="1" applyBorder="1" applyAlignment="1">
      <alignment horizontal="center"/>
    </xf>
    <xf numFmtId="0" fontId="5" fillId="10" borderId="13" xfId="0" applyFont="1" applyFill="1" applyBorder="1" applyAlignment="1">
      <alignment horizontal="center" vertical="center"/>
    </xf>
    <xf numFmtId="0" fontId="5" fillId="10" borderId="2" xfId="0" applyFont="1" applyFill="1" applyBorder="1" applyAlignment="1">
      <alignment horizontal="center" vertical="center"/>
    </xf>
    <xf numFmtId="0" fontId="5" fillId="10" borderId="14" xfId="0" applyFont="1" applyFill="1" applyBorder="1" applyAlignment="1">
      <alignment horizontal="center" vertical="center"/>
    </xf>
    <xf numFmtId="0" fontId="11" fillId="13" borderId="14" xfId="0" applyFont="1" applyFill="1" applyBorder="1" applyAlignment="1">
      <alignment horizontal="center" vertical="center" wrapText="1"/>
    </xf>
    <xf numFmtId="0" fontId="11" fillId="13" borderId="45" xfId="0" applyFont="1" applyFill="1" applyBorder="1" applyAlignment="1">
      <alignment horizontal="center" vertical="center" wrapText="1"/>
    </xf>
    <xf numFmtId="0" fontId="13" fillId="0" borderId="50" xfId="0" applyFont="1" applyBorder="1" applyAlignment="1">
      <alignment horizontal="center"/>
    </xf>
    <xf numFmtId="0" fontId="5" fillId="10" borderId="26" xfId="0" applyFont="1" applyFill="1" applyBorder="1" applyAlignment="1">
      <alignment horizontal="center" vertical="center"/>
    </xf>
    <xf numFmtId="0" fontId="5" fillId="10" borderId="2" xfId="0" applyFont="1" applyFill="1" applyBorder="1" applyAlignment="1">
      <alignment horizontal="center"/>
    </xf>
    <xf numFmtId="0" fontId="11" fillId="0" borderId="62" xfId="0" applyFont="1" applyBorder="1" applyAlignment="1">
      <alignment horizontal="center"/>
    </xf>
    <xf numFmtId="0" fontId="6" fillId="0" borderId="20" xfId="0" applyFont="1" applyBorder="1" applyAlignment="1">
      <alignment horizontal="center"/>
    </xf>
    <xf numFmtId="0" fontId="21" fillId="0" borderId="57" xfId="0" applyFont="1" applyBorder="1" applyAlignment="1">
      <alignment horizontal="center"/>
    </xf>
    <xf numFmtId="0" fontId="21" fillId="0" borderId="60" xfId="0" applyFont="1" applyBorder="1" applyAlignment="1">
      <alignment horizontal="center"/>
    </xf>
    <xf numFmtId="0" fontId="11" fillId="0" borderId="60" xfId="0" applyFont="1" applyBorder="1" applyAlignment="1">
      <alignment horizontal="center"/>
    </xf>
    <xf numFmtId="0" fontId="0" fillId="0" borderId="17" xfId="0" quotePrefix="1" applyBorder="1" applyAlignment="1">
      <alignment horizontal="center"/>
    </xf>
    <xf numFmtId="0" fontId="0" fillId="0" borderId="41" xfId="0" quotePrefix="1" applyBorder="1" applyAlignment="1">
      <alignment horizontal="center"/>
    </xf>
    <xf numFmtId="0" fontId="0" fillId="0" borderId="68" xfId="0" applyBorder="1"/>
    <xf numFmtId="0" fontId="11" fillId="6" borderId="71" xfId="0" applyFont="1" applyFill="1" applyBorder="1" applyAlignment="1">
      <alignment horizontal="center" vertical="center" wrapText="1"/>
    </xf>
    <xf numFmtId="0" fontId="11" fillId="13" borderId="54" xfId="0" applyFont="1" applyFill="1" applyBorder="1" applyAlignment="1">
      <alignment horizontal="center" vertical="center" wrapText="1"/>
    </xf>
    <xf numFmtId="0" fontId="0" fillId="6" borderId="54" xfId="0" applyFill="1" applyBorder="1" applyAlignment="1">
      <alignment horizontal="center" vertical="center" wrapText="1"/>
    </xf>
    <xf numFmtId="0" fontId="0" fillId="0" borderId="54" xfId="0" quotePrefix="1" applyBorder="1" applyAlignment="1">
      <alignment horizontal="center"/>
    </xf>
    <xf numFmtId="0" fontId="0" fillId="0" borderId="3" xfId="0" applyBorder="1" applyAlignment="1">
      <alignment horizontal="center" vertical="center"/>
    </xf>
    <xf numFmtId="0" fontId="0" fillId="12" borderId="45" xfId="0" applyFill="1" applyBorder="1" applyAlignment="1">
      <alignment horizontal="center" vertical="center"/>
    </xf>
    <xf numFmtId="0" fontId="0" fillId="12" borderId="43" xfId="0" applyFill="1" applyBorder="1" applyAlignment="1">
      <alignment horizontal="center" vertical="center"/>
    </xf>
    <xf numFmtId="0" fontId="0" fillId="12" borderId="13" xfId="0" applyFill="1" applyBorder="1" applyAlignment="1">
      <alignment horizontal="center" vertical="center"/>
    </xf>
    <xf numFmtId="0" fontId="0" fillId="12" borderId="45" xfId="0" applyFill="1" applyBorder="1" applyAlignment="1">
      <alignment horizontal="center" vertical="center" wrapText="1"/>
    </xf>
    <xf numFmtId="0" fontId="0" fillId="12" borderId="0" xfId="0" applyFill="1" applyAlignment="1">
      <alignment vertical="center"/>
    </xf>
    <xf numFmtId="0" fontId="0" fillId="0" borderId="0" xfId="0" applyAlignment="1">
      <alignment vertical="center"/>
    </xf>
    <xf numFmtId="0" fontId="6" fillId="0" borderId="16" xfId="0" quotePrefix="1" applyFont="1" applyBorder="1" applyAlignment="1">
      <alignment horizontal="center"/>
    </xf>
    <xf numFmtId="0" fontId="25" fillId="3" borderId="27" xfId="0" applyFont="1" applyFill="1" applyBorder="1" applyAlignment="1">
      <alignment horizontal="center" vertical="center" wrapText="1"/>
    </xf>
    <xf numFmtId="0" fontId="25" fillId="3" borderId="28" xfId="0" applyFont="1" applyFill="1" applyBorder="1" applyAlignment="1">
      <alignment vertical="center" wrapText="1"/>
    </xf>
    <xf numFmtId="0" fontId="25" fillId="3" borderId="29" xfId="0" applyFont="1" applyFill="1" applyBorder="1" applyAlignment="1">
      <alignment vertical="center" wrapText="1"/>
    </xf>
    <xf numFmtId="0" fontId="26" fillId="8" borderId="18" xfId="0" applyFont="1" applyFill="1" applyBorder="1" applyAlignment="1">
      <alignment vertical="center" wrapText="1"/>
    </xf>
    <xf numFmtId="0" fontId="26" fillId="8" borderId="19" xfId="0" applyFont="1" applyFill="1" applyBorder="1" applyAlignment="1">
      <alignment vertical="center" wrapText="1"/>
    </xf>
    <xf numFmtId="0" fontId="26" fillId="8" borderId="21" xfId="0" applyFont="1" applyFill="1" applyBorder="1" applyAlignment="1">
      <alignment horizontal="left" vertical="center" wrapText="1"/>
    </xf>
    <xf numFmtId="0" fontId="26" fillId="8" borderId="20" xfId="0" applyFont="1" applyFill="1" applyBorder="1" applyAlignment="1">
      <alignment horizontal="left" vertical="center" wrapText="1"/>
    </xf>
    <xf numFmtId="0" fontId="26" fillId="8" borderId="19" xfId="0" applyFont="1" applyFill="1" applyBorder="1" applyAlignment="1">
      <alignment horizontal="left" vertical="center" wrapText="1"/>
    </xf>
    <xf numFmtId="0" fontId="27" fillId="8" borderId="20" xfId="0" applyFont="1" applyFill="1" applyBorder="1" applyAlignment="1">
      <alignment horizontal="left" vertical="center" wrapText="1"/>
    </xf>
    <xf numFmtId="0" fontId="27" fillId="8" borderId="19" xfId="0" applyFont="1" applyFill="1" applyBorder="1" applyAlignment="1">
      <alignment horizontal="left" vertical="center" wrapText="1"/>
    </xf>
    <xf numFmtId="0" fontId="27" fillId="8" borderId="25" xfId="0" applyFont="1" applyFill="1" applyBorder="1" applyAlignment="1">
      <alignment horizontal="left" vertical="center" wrapText="1"/>
    </xf>
    <xf numFmtId="0" fontId="5" fillId="6" borderId="2" xfId="0" applyFont="1" applyFill="1" applyBorder="1"/>
    <xf numFmtId="0" fontId="9" fillId="0" borderId="2" xfId="0" applyFont="1" applyBorder="1"/>
    <xf numFmtId="0" fontId="9" fillId="0" borderId="2" xfId="0" quotePrefix="1" applyFont="1" applyBorder="1"/>
    <xf numFmtId="0" fontId="0" fillId="0" borderId="54" xfId="0" applyBorder="1" applyAlignment="1">
      <alignment horizontal="left" vertical="center"/>
    </xf>
    <xf numFmtId="0" fontId="0" fillId="0" borderId="14" xfId="0" quotePrefix="1" applyBorder="1" applyAlignment="1">
      <alignment horizontal="center" vertical="center"/>
    </xf>
    <xf numFmtId="0" fontId="0" fillId="0" borderId="13" xfId="0" quotePrefix="1" applyBorder="1" applyAlignment="1">
      <alignment horizontal="center" vertical="center"/>
    </xf>
    <xf numFmtId="11" fontId="0" fillId="0" borderId="14" xfId="0" applyNumberFormat="1" applyBorder="1" applyAlignment="1">
      <alignment horizontal="center" vertical="center"/>
    </xf>
    <xf numFmtId="0" fontId="0" fillId="0" borderId="55" xfId="0" applyBorder="1" applyAlignment="1">
      <alignment horizontal="left" vertical="center"/>
    </xf>
    <xf numFmtId="0" fontId="0" fillId="0" borderId="15" xfId="0" quotePrefix="1" applyBorder="1" applyAlignment="1">
      <alignment horizontal="center" vertical="center"/>
    </xf>
    <xf numFmtId="0" fontId="0" fillId="0" borderId="17" xfId="0" quotePrefix="1" applyBorder="1" applyAlignment="1">
      <alignment horizontal="center" vertical="center"/>
    </xf>
    <xf numFmtId="11" fontId="0" fillId="0" borderId="17" xfId="0" applyNumberFormat="1" applyBorder="1" applyAlignment="1">
      <alignment horizontal="center" vertical="center"/>
    </xf>
    <xf numFmtId="0" fontId="0" fillId="6" borderId="66" xfId="0" applyFill="1" applyBorder="1" applyAlignment="1">
      <alignment horizontal="center" vertical="center"/>
    </xf>
    <xf numFmtId="0" fontId="0" fillId="0" borderId="66" xfId="0" applyBorder="1" applyAlignment="1">
      <alignment horizontal="left" vertical="center"/>
    </xf>
    <xf numFmtId="0" fontId="0" fillId="0" borderId="43" xfId="0" applyBorder="1" applyAlignment="1">
      <alignment horizontal="center" vertical="center"/>
    </xf>
    <xf numFmtId="0" fontId="0" fillId="0" borderId="66" xfId="0" applyBorder="1" applyAlignment="1">
      <alignment horizontal="center" vertical="center"/>
    </xf>
    <xf numFmtId="11" fontId="0" fillId="0" borderId="0" xfId="0" applyNumberFormat="1"/>
    <xf numFmtId="0" fontId="0" fillId="0" borderId="59" xfId="0" applyBorder="1" applyAlignment="1">
      <alignment horizontal="left" vertical="center"/>
    </xf>
    <xf numFmtId="0" fontId="0" fillId="0" borderId="46" xfId="0" applyBorder="1" applyAlignment="1">
      <alignment horizontal="center" vertical="center"/>
    </xf>
    <xf numFmtId="0" fontId="0" fillId="0" borderId="59" xfId="0" applyBorder="1" applyAlignment="1">
      <alignment horizontal="center" vertical="center"/>
    </xf>
    <xf numFmtId="0" fontId="28" fillId="0" borderId="0" xfId="0" applyFont="1"/>
    <xf numFmtId="0" fontId="0" fillId="12" borderId="13" xfId="0" applyFill="1" applyBorder="1" applyAlignment="1">
      <alignment horizontal="center" vertical="center" wrapText="1"/>
    </xf>
    <xf numFmtId="0" fontId="0" fillId="12" borderId="36" xfId="0" applyFill="1" applyBorder="1" applyAlignment="1">
      <alignment horizontal="center"/>
    </xf>
    <xf numFmtId="0" fontId="0" fillId="12" borderId="44" xfId="0" applyFill="1" applyBorder="1" applyAlignment="1">
      <alignment horizontal="center" vertical="center"/>
    </xf>
    <xf numFmtId="0" fontId="0" fillId="12" borderId="44" xfId="0" applyFill="1" applyBorder="1" applyAlignment="1">
      <alignment horizontal="center"/>
    </xf>
    <xf numFmtId="0" fontId="0" fillId="0" borderId="44" xfId="0" applyBorder="1" applyAlignment="1">
      <alignment horizontal="center"/>
    </xf>
    <xf numFmtId="0" fontId="0" fillId="0" borderId="44" xfId="0" applyBorder="1"/>
    <xf numFmtId="0" fontId="0" fillId="0" borderId="47" xfId="0" applyBorder="1"/>
    <xf numFmtId="0" fontId="5" fillId="12" borderId="43" xfId="0" applyFont="1" applyFill="1" applyBorder="1" applyAlignment="1">
      <alignment horizontal="center" wrapText="1"/>
    </xf>
    <xf numFmtId="0" fontId="5" fillId="12" borderId="2" xfId="0" applyFont="1" applyFill="1" applyBorder="1" applyAlignment="1">
      <alignment horizontal="center" vertical="center" wrapText="1"/>
    </xf>
    <xf numFmtId="0" fontId="5" fillId="12" borderId="54" xfId="0" applyFont="1" applyFill="1" applyBorder="1" applyAlignment="1">
      <alignment horizontal="center"/>
    </xf>
    <xf numFmtId="0" fontId="5" fillId="10" borderId="45" xfId="0" applyFont="1" applyFill="1" applyBorder="1" applyAlignment="1">
      <alignment horizontal="center"/>
    </xf>
    <xf numFmtId="0" fontId="6" fillId="0" borderId="55" xfId="0" quotePrefix="1" applyFont="1" applyBorder="1" applyAlignment="1">
      <alignment horizontal="center"/>
    </xf>
    <xf numFmtId="0" fontId="6" fillId="0" borderId="54" xfId="0" quotePrefix="1" applyFont="1" applyBorder="1" applyAlignment="1">
      <alignment horizontal="center"/>
    </xf>
    <xf numFmtId="0" fontId="0" fillId="0" borderId="13" xfId="0" applyBorder="1" applyAlignment="1">
      <alignment horizontal="left"/>
    </xf>
    <xf numFmtId="0" fontId="0" fillId="0" borderId="2" xfId="0" applyBorder="1" applyAlignment="1">
      <alignment horizontal="left"/>
    </xf>
    <xf numFmtId="0" fontId="16" fillId="0" borderId="13" xfId="0" applyFont="1" applyBorder="1" applyAlignment="1">
      <alignment horizontal="left" vertical="center"/>
    </xf>
    <xf numFmtId="0" fontId="16" fillId="0" borderId="2" xfId="0" applyFont="1" applyBorder="1" applyAlignment="1">
      <alignment horizontal="left" vertical="center"/>
    </xf>
    <xf numFmtId="0" fontId="6" fillId="0" borderId="3" xfId="0" applyFont="1" applyBorder="1" applyAlignment="1">
      <alignment horizontal="left" vertical="center"/>
    </xf>
    <xf numFmtId="0" fontId="6" fillId="0" borderId="20" xfId="0" applyFont="1" applyBorder="1" applyAlignment="1">
      <alignment horizontal="left" vertical="center"/>
    </xf>
    <xf numFmtId="0" fontId="21" fillId="11" borderId="26" xfId="1" applyFont="1" applyFill="1" applyBorder="1" applyAlignment="1">
      <alignment horizontal="left" vertical="center" wrapText="1"/>
    </xf>
    <xf numFmtId="0" fontId="21" fillId="11" borderId="22" xfId="1" applyFont="1" applyFill="1" applyBorder="1" applyAlignment="1">
      <alignment horizontal="left" vertical="center" wrapText="1"/>
    </xf>
    <xf numFmtId="0" fontId="21" fillId="11" borderId="23" xfId="1" applyFont="1" applyFill="1" applyBorder="1" applyAlignment="1">
      <alignment horizontal="left" vertical="center" wrapText="1"/>
    </xf>
    <xf numFmtId="0" fontId="0" fillId="0" borderId="13" xfId="0" applyBorder="1" applyAlignment="1">
      <alignment horizontal="left" vertical="center"/>
    </xf>
    <xf numFmtId="0" fontId="0" fillId="0" borderId="2" xfId="0" applyBorder="1" applyAlignment="1">
      <alignment horizontal="left" vertical="center"/>
    </xf>
    <xf numFmtId="0" fontId="18" fillId="0" borderId="13" xfId="0" applyFont="1" applyBorder="1" applyAlignment="1">
      <alignment horizontal="left" vertical="center"/>
    </xf>
    <xf numFmtId="0" fontId="18" fillId="0" borderId="2" xfId="0" applyFont="1" applyBorder="1" applyAlignment="1">
      <alignment horizontal="left" vertical="center"/>
    </xf>
    <xf numFmtId="0" fontId="19" fillId="0" borderId="13" xfId="1" applyFont="1" applyBorder="1" applyAlignment="1">
      <alignment horizontal="left" vertical="center" wrapText="1"/>
    </xf>
    <xf numFmtId="0" fontId="19" fillId="0" borderId="2" xfId="1" applyFont="1" applyBorder="1" applyAlignment="1">
      <alignment horizontal="left" vertical="center" wrapText="1"/>
    </xf>
    <xf numFmtId="0" fontId="19" fillId="0" borderId="15" xfId="1" applyFont="1" applyBorder="1" applyAlignment="1">
      <alignment horizontal="left" vertical="center" wrapText="1"/>
    </xf>
    <xf numFmtId="0" fontId="19" fillId="0" borderId="16" xfId="1" applyFont="1" applyBorder="1" applyAlignment="1">
      <alignment horizontal="left" vertical="center" wrapText="1"/>
    </xf>
    <xf numFmtId="0" fontId="6" fillId="0" borderId="2" xfId="0" applyFont="1" applyBorder="1" applyAlignment="1">
      <alignment horizontal="left" vertical="center"/>
    </xf>
    <xf numFmtId="0" fontId="6" fillId="0" borderId="14" xfId="0" applyFont="1" applyBorder="1" applyAlignment="1">
      <alignment horizontal="left" vertical="center"/>
    </xf>
    <xf numFmtId="0" fontId="22" fillId="0" borderId="61" xfId="0" applyFont="1" applyBorder="1" applyAlignment="1">
      <alignment horizontal="center"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5" fillId="12" borderId="2" xfId="0" applyFont="1" applyFill="1" applyBorder="1" applyAlignment="1">
      <alignment horizontal="center" vertical="center" wrapText="1"/>
    </xf>
    <xf numFmtId="0" fontId="24" fillId="5" borderId="26" xfId="0" applyFont="1" applyFill="1" applyBorder="1" applyAlignment="1">
      <alignment horizontal="center" vertical="center"/>
    </xf>
    <xf numFmtId="0" fontId="24" fillId="5" borderId="49" xfId="0" applyFont="1" applyFill="1" applyBorder="1" applyAlignment="1">
      <alignment horizontal="center" vertical="center"/>
    </xf>
    <xf numFmtId="0" fontId="24" fillId="5" borderId="22" xfId="0" applyFont="1" applyFill="1" applyBorder="1" applyAlignment="1">
      <alignment horizontal="center" vertical="center"/>
    </xf>
    <xf numFmtId="0" fontId="24" fillId="5" borderId="23" xfId="0" applyFont="1" applyFill="1" applyBorder="1" applyAlignment="1">
      <alignment horizontal="center" vertical="center"/>
    </xf>
    <xf numFmtId="0" fontId="24" fillId="10" borderId="49" xfId="0" applyFont="1" applyFill="1" applyBorder="1" applyAlignment="1">
      <alignment horizontal="center" vertical="center"/>
    </xf>
    <xf numFmtId="0" fontId="24" fillId="10" borderId="39" xfId="0" applyFont="1" applyFill="1" applyBorder="1" applyAlignment="1">
      <alignment horizontal="center" vertical="center"/>
    </xf>
    <xf numFmtId="0" fontId="24" fillId="10" borderId="38" xfId="0" applyFont="1" applyFill="1" applyBorder="1" applyAlignment="1">
      <alignment horizontal="center" vertical="center"/>
    </xf>
    <xf numFmtId="0" fontId="24" fillId="11" borderId="26" xfId="0" applyFont="1" applyFill="1" applyBorder="1" applyAlignment="1">
      <alignment horizontal="center" vertical="center"/>
    </xf>
    <xf numFmtId="0" fontId="24" fillId="11" borderId="22" xfId="0" applyFont="1" applyFill="1" applyBorder="1" applyAlignment="1">
      <alignment horizontal="center" vertical="center"/>
    </xf>
    <xf numFmtId="0" fontId="24" fillId="11" borderId="23" xfId="0" applyFont="1" applyFill="1" applyBorder="1" applyAlignment="1">
      <alignment horizontal="center" vertical="center"/>
    </xf>
    <xf numFmtId="0" fontId="5" fillId="11" borderId="13" xfId="0" applyFont="1" applyFill="1" applyBorder="1" applyAlignment="1">
      <alignment horizontal="right" vertical="center"/>
    </xf>
    <xf numFmtId="0" fontId="5" fillId="11" borderId="2" xfId="0" applyFont="1" applyFill="1" applyBorder="1" applyAlignment="1">
      <alignment horizontal="right" vertical="center"/>
    </xf>
    <xf numFmtId="0" fontId="5" fillId="11" borderId="14" xfId="0" applyFont="1" applyFill="1" applyBorder="1" applyAlignment="1">
      <alignment horizontal="right" vertical="center"/>
    </xf>
    <xf numFmtId="0" fontId="5" fillId="11" borderId="41" xfId="0" applyFont="1" applyFill="1" applyBorder="1" applyAlignment="1">
      <alignment horizontal="right" vertical="center"/>
    </xf>
    <xf numFmtId="0" fontId="5" fillId="11" borderId="3" xfId="0" applyFont="1" applyFill="1" applyBorder="1" applyAlignment="1">
      <alignment horizontal="right" vertical="center"/>
    </xf>
    <xf numFmtId="0" fontId="5" fillId="11" borderId="20" xfId="0" applyFont="1" applyFill="1" applyBorder="1" applyAlignment="1">
      <alignment horizontal="right" vertical="center"/>
    </xf>
    <xf numFmtId="0" fontId="11" fillId="0" borderId="27" xfId="0" applyFont="1" applyBorder="1" applyAlignment="1">
      <alignment horizontal="left"/>
    </xf>
    <xf numFmtId="0" fontId="11" fillId="0" borderId="28" xfId="0" applyFont="1" applyBorder="1" applyAlignment="1">
      <alignment horizontal="left"/>
    </xf>
    <xf numFmtId="0" fontId="0" fillId="12" borderId="10" xfId="0" applyFill="1" applyBorder="1" applyAlignment="1">
      <alignment horizontal="left"/>
    </xf>
    <xf numFmtId="0" fontId="0" fillId="12" borderId="4" xfId="0" applyFill="1" applyBorder="1" applyAlignment="1">
      <alignment horizontal="left"/>
    </xf>
    <xf numFmtId="0" fontId="0" fillId="12" borderId="13" xfId="0" applyFill="1" applyBorder="1" applyAlignment="1">
      <alignment horizontal="left" vertical="center"/>
    </xf>
    <xf numFmtId="0" fontId="0" fillId="12" borderId="2" xfId="0" applyFill="1" applyBorder="1" applyAlignment="1">
      <alignment horizontal="left" vertical="center"/>
    </xf>
    <xf numFmtId="0" fontId="0" fillId="12" borderId="13" xfId="0" applyFill="1" applyBorder="1" applyAlignment="1">
      <alignment horizontal="left"/>
    </xf>
    <xf numFmtId="0" fontId="0" fillId="12" borderId="2" xfId="0" applyFill="1" applyBorder="1" applyAlignment="1">
      <alignment horizontal="left"/>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4"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2" xfId="0" applyBorder="1" applyAlignment="1">
      <alignment horizontal="left" vertical="center" wrapText="1"/>
    </xf>
    <xf numFmtId="0" fontId="0" fillId="0" borderId="14" xfId="0" applyBorder="1" applyAlignment="1">
      <alignment horizontal="left" vertical="center" wrapText="1"/>
    </xf>
    <xf numFmtId="0" fontId="7" fillId="5" borderId="28" xfId="0" applyFont="1" applyFill="1" applyBorder="1" applyAlignment="1">
      <alignment horizontal="left" vertical="center"/>
    </xf>
    <xf numFmtId="0" fontId="7" fillId="5" borderId="29" xfId="0" applyFont="1" applyFill="1" applyBorder="1" applyAlignment="1">
      <alignment horizontal="left" vertical="center"/>
    </xf>
    <xf numFmtId="0" fontId="0" fillId="0" borderId="33" xfId="0" applyBorder="1" applyAlignment="1">
      <alignment horizontal="left" vertical="center" wrapText="1"/>
    </xf>
    <xf numFmtId="0" fontId="0" fillId="0" borderId="40" xfId="0" applyBorder="1" applyAlignment="1">
      <alignment horizontal="left" vertical="center" wrapText="1"/>
    </xf>
    <xf numFmtId="0" fontId="0" fillId="0" borderId="1" xfId="0" applyBorder="1" applyAlignment="1">
      <alignment horizontal="left" vertical="center" wrapText="1"/>
    </xf>
    <xf numFmtId="0" fontId="0" fillId="0" borderId="11" xfId="0" applyBorder="1" applyAlignment="1">
      <alignment horizontal="left" vertical="center" wrapText="1"/>
    </xf>
    <xf numFmtId="0" fontId="0" fillId="0" borderId="34" xfId="0" applyBorder="1" applyAlignment="1">
      <alignment horizontal="left" vertical="center" wrapText="1"/>
    </xf>
    <xf numFmtId="0" fontId="0" fillId="0" borderId="37" xfId="0" applyBorder="1" applyAlignment="1">
      <alignment horizontal="left" vertical="center" wrapText="1"/>
    </xf>
    <xf numFmtId="0" fontId="0" fillId="0" borderId="24" xfId="0" applyBorder="1" applyAlignment="1">
      <alignment horizontal="left" vertical="center" wrapText="1"/>
    </xf>
    <xf numFmtId="0" fontId="0" fillId="0" borderId="35" xfId="0" applyBorder="1" applyAlignment="1">
      <alignment horizontal="left" vertical="center" wrapText="1"/>
    </xf>
    <xf numFmtId="0" fontId="25" fillId="8" borderId="13" xfId="0" applyFont="1" applyFill="1" applyBorder="1" applyAlignment="1">
      <alignment horizontal="center" vertical="center" wrapText="1"/>
    </xf>
    <xf numFmtId="0" fontId="25" fillId="8" borderId="15" xfId="0" applyFont="1" applyFill="1" applyBorder="1" applyAlignment="1">
      <alignment horizontal="center" vertical="center" wrapText="1"/>
    </xf>
    <xf numFmtId="0" fontId="26" fillId="8" borderId="2" xfId="0" applyFont="1" applyFill="1" applyBorder="1" applyAlignment="1">
      <alignment horizontal="left" vertical="center" wrapText="1"/>
    </xf>
    <xf numFmtId="0" fontId="26" fillId="8" borderId="16" xfId="0" applyFont="1" applyFill="1" applyBorder="1" applyAlignment="1">
      <alignment horizontal="left" vertical="center" wrapText="1"/>
    </xf>
    <xf numFmtId="0" fontId="25" fillId="8" borderId="10" xfId="0" applyFont="1" applyFill="1" applyBorder="1" applyAlignment="1">
      <alignment horizontal="center" vertical="center" wrapText="1"/>
    </xf>
    <xf numFmtId="0" fontId="26" fillId="8" borderId="4" xfId="0" applyFont="1" applyFill="1" applyBorder="1" applyAlignment="1">
      <alignment horizontal="left" vertical="center" wrapText="1"/>
    </xf>
    <xf numFmtId="0" fontId="5" fillId="6" borderId="54" xfId="0" applyFont="1" applyFill="1" applyBorder="1" applyAlignment="1">
      <alignment horizontal="right" vertical="center"/>
    </xf>
    <xf numFmtId="0" fontId="5" fillId="6" borderId="44" xfId="0" applyFont="1" applyFill="1" applyBorder="1" applyAlignment="1">
      <alignment horizontal="right" vertical="center"/>
    </xf>
    <xf numFmtId="0" fontId="5" fillId="6" borderId="56" xfId="0" applyFont="1" applyFill="1" applyBorder="1" applyAlignment="1">
      <alignment horizontal="right" vertical="center"/>
    </xf>
    <xf numFmtId="0" fontId="0" fillId="0" borderId="43" xfId="0" applyBorder="1" applyAlignment="1">
      <alignment horizontal="left"/>
    </xf>
    <xf numFmtId="0" fontId="0" fillId="0" borderId="14" xfId="0" applyBorder="1" applyAlignment="1">
      <alignment horizontal="left"/>
    </xf>
    <xf numFmtId="0" fontId="5" fillId="6" borderId="30" xfId="0" applyFont="1" applyFill="1" applyBorder="1" applyAlignment="1">
      <alignment horizontal="center" vertical="center"/>
    </xf>
    <xf numFmtId="0" fontId="5" fillId="6" borderId="39" xfId="0" applyFont="1" applyFill="1" applyBorder="1" applyAlignment="1">
      <alignment horizontal="center" vertical="center"/>
    </xf>
    <xf numFmtId="0" fontId="5" fillId="6" borderId="31" xfId="0" applyFont="1" applyFill="1" applyBorder="1" applyAlignment="1">
      <alignment horizontal="center" vertical="center"/>
    </xf>
    <xf numFmtId="0" fontId="5" fillId="10" borderId="26" xfId="0" applyFont="1" applyFill="1" applyBorder="1" applyAlignment="1">
      <alignment horizontal="center" vertical="center"/>
    </xf>
    <xf numFmtId="0" fontId="5" fillId="10" borderId="49" xfId="0" applyFont="1" applyFill="1" applyBorder="1" applyAlignment="1">
      <alignment horizontal="center" vertical="center"/>
    </xf>
    <xf numFmtId="0" fontId="5" fillId="10" borderId="22" xfId="0" applyFont="1" applyFill="1" applyBorder="1" applyAlignment="1">
      <alignment horizontal="center" vertical="center"/>
    </xf>
    <xf numFmtId="0" fontId="5" fillId="10" borderId="23" xfId="0" applyFont="1" applyFill="1" applyBorder="1" applyAlignment="1">
      <alignment horizontal="center" vertical="center"/>
    </xf>
    <xf numFmtId="0" fontId="5" fillId="6" borderId="54" xfId="0" applyFont="1" applyFill="1" applyBorder="1" applyAlignment="1">
      <alignment horizontal="center" vertical="center"/>
    </xf>
    <xf numFmtId="0" fontId="5" fillId="6" borderId="44" xfId="0" applyFont="1" applyFill="1" applyBorder="1" applyAlignment="1">
      <alignment horizontal="center" vertical="center"/>
    </xf>
    <xf numFmtId="0" fontId="5" fillId="6" borderId="56" xfId="0" applyFont="1" applyFill="1" applyBorder="1" applyAlignment="1">
      <alignment horizontal="center" vertical="center"/>
    </xf>
    <xf numFmtId="0" fontId="5" fillId="10" borderId="2" xfId="0" applyFont="1" applyFill="1" applyBorder="1" applyAlignment="1">
      <alignment horizontal="center"/>
    </xf>
    <xf numFmtId="0" fontId="11" fillId="0" borderId="15" xfId="0" applyFont="1" applyBorder="1" applyAlignment="1">
      <alignment horizontal="right" vertical="center"/>
    </xf>
    <xf numFmtId="0" fontId="11" fillId="0" borderId="16" xfId="0" applyFont="1" applyBorder="1" applyAlignment="1">
      <alignment horizontal="right" vertical="center"/>
    </xf>
    <xf numFmtId="0" fontId="11" fillId="0" borderId="17" xfId="0" applyFont="1" applyBorder="1" applyAlignment="1">
      <alignment horizontal="right" vertical="center"/>
    </xf>
    <xf numFmtId="0" fontId="0" fillId="0" borderId="16" xfId="0" applyBorder="1" applyAlignment="1">
      <alignment horizontal="left"/>
    </xf>
    <xf numFmtId="0" fontId="0" fillId="0" borderId="46" xfId="0" applyBorder="1" applyAlignment="1">
      <alignment horizontal="left"/>
    </xf>
    <xf numFmtId="0" fontId="0" fillId="0" borderId="17" xfId="0" applyBorder="1" applyAlignment="1">
      <alignment horizontal="left"/>
    </xf>
    <xf numFmtId="0" fontId="11" fillId="0" borderId="2" xfId="0" applyFont="1" applyBorder="1" applyAlignment="1">
      <alignment horizontal="left"/>
    </xf>
    <xf numFmtId="0" fontId="11" fillId="0" borderId="14" xfId="0" applyFont="1" applyBorder="1" applyAlignment="1">
      <alignment horizontal="left"/>
    </xf>
    <xf numFmtId="0" fontId="11" fillId="12" borderId="26" xfId="0" applyFont="1" applyFill="1" applyBorder="1" applyAlignment="1">
      <alignment horizontal="center" vertical="center"/>
    </xf>
    <xf numFmtId="0" fontId="11" fillId="12" borderId="22" xfId="0" applyFont="1" applyFill="1" applyBorder="1" applyAlignment="1">
      <alignment horizontal="center" vertical="center"/>
    </xf>
    <xf numFmtId="0" fontId="11" fillId="12" borderId="38" xfId="0" applyFont="1" applyFill="1" applyBorder="1" applyAlignment="1">
      <alignment horizontal="center" vertical="center"/>
    </xf>
    <xf numFmtId="0" fontId="11" fillId="12" borderId="23" xfId="0" applyFont="1" applyFill="1" applyBorder="1" applyAlignment="1">
      <alignment horizontal="center" vertical="center"/>
    </xf>
    <xf numFmtId="0" fontId="0" fillId="0" borderId="44" xfId="0" applyBorder="1" applyAlignment="1">
      <alignment horizontal="left"/>
    </xf>
    <xf numFmtId="0" fontId="0" fillId="0" borderId="56" xfId="0" applyBorder="1" applyAlignment="1">
      <alignment horizontal="left"/>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4" fillId="0" borderId="14" xfId="1" applyFont="1" applyBorder="1" applyAlignment="1">
      <alignment horizontal="left" vertical="center" wrapText="1"/>
    </xf>
    <xf numFmtId="0" fontId="4" fillId="0" borderId="17" xfId="1" applyFont="1" applyBorder="1" applyAlignment="1">
      <alignment horizontal="left" vertical="center" wrapText="1"/>
    </xf>
    <xf numFmtId="0" fontId="4" fillId="0" borderId="43" xfId="1" applyFont="1" applyBorder="1" applyAlignment="1">
      <alignment horizontal="center" vertical="center" wrapText="1"/>
    </xf>
    <xf numFmtId="0" fontId="4" fillId="0" borderId="44" xfId="1" applyFont="1" applyBorder="1" applyAlignment="1">
      <alignment horizontal="center" vertical="center" wrapText="1"/>
    </xf>
    <xf numFmtId="0" fontId="4" fillId="0" borderId="45" xfId="1" applyFont="1" applyBorder="1" applyAlignment="1">
      <alignment horizontal="center" vertical="center" wrapText="1"/>
    </xf>
    <xf numFmtId="0" fontId="7" fillId="7" borderId="30" xfId="0" applyFont="1" applyFill="1" applyBorder="1" applyAlignment="1">
      <alignment horizontal="left" vertical="center"/>
    </xf>
    <xf numFmtId="0" fontId="7" fillId="7" borderId="39" xfId="0" applyFont="1" applyFill="1" applyBorder="1" applyAlignment="1">
      <alignment horizontal="left" vertical="center"/>
    </xf>
    <xf numFmtId="0" fontId="7" fillId="7" borderId="31" xfId="0" applyFont="1" applyFill="1" applyBorder="1" applyAlignment="1">
      <alignment horizontal="left" vertical="center"/>
    </xf>
    <xf numFmtId="0" fontId="4" fillId="0" borderId="20" xfId="1" applyFont="1" applyBorder="1" applyAlignment="1">
      <alignment horizontal="left" vertical="center" wrapText="1"/>
    </xf>
    <xf numFmtId="0" fontId="4" fillId="0" borderId="25" xfId="1" applyFont="1" applyBorder="1" applyAlignment="1">
      <alignment horizontal="left" vertical="center" wrapText="1"/>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5" fillId="2" borderId="22" xfId="0" applyFont="1" applyFill="1" applyBorder="1" applyAlignment="1">
      <alignment horizontal="center" vertical="center"/>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4" fillId="0" borderId="46" xfId="1" applyFont="1" applyBorder="1" applyAlignment="1">
      <alignment horizontal="center" vertical="center" wrapText="1"/>
    </xf>
    <xf numFmtId="0" fontId="4" fillId="0" borderId="47" xfId="1" applyFont="1" applyBorder="1" applyAlignment="1">
      <alignment horizontal="center" vertical="center" wrapText="1"/>
    </xf>
    <xf numFmtId="0" fontId="4" fillId="0" borderId="48" xfId="1" applyFont="1" applyBorder="1" applyAlignment="1">
      <alignment horizontal="center" vertical="center" wrapText="1"/>
    </xf>
    <xf numFmtId="0" fontId="7" fillId="7" borderId="13" xfId="0" applyFont="1" applyFill="1" applyBorder="1" applyAlignment="1">
      <alignment horizontal="left" vertical="center"/>
    </xf>
    <xf numFmtId="0" fontId="7" fillId="7" borderId="2" xfId="0" applyFont="1" applyFill="1" applyBorder="1" applyAlignment="1">
      <alignment horizontal="left" vertical="center"/>
    </xf>
    <xf numFmtId="0" fontId="7" fillId="7" borderId="14"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2" xfId="0" applyFont="1" applyFill="1" applyBorder="1" applyAlignment="1">
      <alignment horizontal="center" vertical="center"/>
    </xf>
    <xf numFmtId="0" fontId="7" fillId="7" borderId="26" xfId="0" applyFont="1" applyFill="1" applyBorder="1" applyAlignment="1">
      <alignment horizontal="left" vertical="center"/>
    </xf>
    <xf numFmtId="0" fontId="7" fillId="7" borderId="22" xfId="0" applyFont="1" applyFill="1" applyBorder="1" applyAlignment="1">
      <alignment horizontal="left" vertical="center"/>
    </xf>
    <xf numFmtId="0" fontId="7" fillId="7" borderId="23" xfId="0" applyFont="1" applyFill="1" applyBorder="1" applyAlignment="1">
      <alignment horizontal="left" vertical="center"/>
    </xf>
    <xf numFmtId="0" fontId="7" fillId="7" borderId="42" xfId="0" applyFont="1" applyFill="1" applyBorder="1" applyAlignment="1">
      <alignment horizontal="left" vertical="center"/>
    </xf>
    <xf numFmtId="0" fontId="7" fillId="7" borderId="36" xfId="0" applyFont="1" applyFill="1" applyBorder="1" applyAlignment="1">
      <alignment horizontal="left" vertical="center"/>
    </xf>
    <xf numFmtId="0" fontId="7" fillId="7" borderId="37" xfId="0" applyFont="1" applyFill="1" applyBorder="1" applyAlignment="1">
      <alignment horizontal="left" vertical="center"/>
    </xf>
    <xf numFmtId="0" fontId="22" fillId="0" borderId="36" xfId="0" applyFont="1" applyBorder="1" applyAlignment="1">
      <alignment horizontal="center"/>
    </xf>
    <xf numFmtId="0" fontId="0" fillId="0" borderId="2" xfId="0" applyBorder="1" applyAlignment="1">
      <alignment horizontal="center" vertical="center"/>
    </xf>
    <xf numFmtId="0" fontId="0" fillId="0" borderId="16" xfId="0" applyBorder="1" applyAlignment="1">
      <alignment horizontal="center" vertical="center"/>
    </xf>
    <xf numFmtId="0" fontId="11" fillId="5" borderId="49" xfId="0" applyFont="1" applyFill="1" applyBorder="1" applyAlignment="1">
      <alignment horizontal="center" vertical="center"/>
    </xf>
    <xf numFmtId="0" fontId="11" fillId="5" borderId="22" xfId="0" applyFont="1" applyFill="1" applyBorder="1" applyAlignment="1">
      <alignment horizontal="center" vertical="center"/>
    </xf>
    <xf numFmtId="0" fontId="11" fillId="5" borderId="38" xfId="0" applyFont="1" applyFill="1" applyBorder="1" applyAlignment="1">
      <alignment horizontal="center" vertical="center"/>
    </xf>
    <xf numFmtId="0" fontId="0" fillId="6" borderId="45" xfId="0" applyFill="1" applyBorder="1" applyAlignment="1">
      <alignment horizontal="center" vertical="center"/>
    </xf>
    <xf numFmtId="0" fontId="0" fillId="6" borderId="2" xfId="0" applyFill="1" applyBorder="1" applyAlignment="1">
      <alignment horizontal="center" vertical="center"/>
    </xf>
    <xf numFmtId="0" fontId="0" fillId="6" borderId="43" xfId="0" applyFill="1" applyBorder="1" applyAlignment="1">
      <alignment horizontal="center" vertical="center"/>
    </xf>
    <xf numFmtId="11" fontId="0" fillId="0" borderId="45" xfId="0" applyNumberFormat="1" applyBorder="1" applyAlignment="1">
      <alignment horizontal="center" vertical="center"/>
    </xf>
    <xf numFmtId="11" fontId="0" fillId="0" borderId="48" xfId="0" applyNumberFormat="1" applyBorder="1" applyAlignment="1">
      <alignment horizontal="center" vertical="center"/>
    </xf>
    <xf numFmtId="0" fontId="22" fillId="0" borderId="0" xfId="0" applyFont="1" applyAlignment="1">
      <alignment horizontal="center" vertical="center"/>
    </xf>
    <xf numFmtId="0" fontId="11" fillId="5" borderId="65" xfId="0" applyFont="1" applyFill="1" applyBorder="1" applyAlignment="1">
      <alignment horizontal="left" vertical="center"/>
    </xf>
    <xf numFmtId="0" fontId="11" fillId="5" borderId="66" xfId="0" applyFont="1" applyFill="1" applyBorder="1" applyAlignment="1">
      <alignment horizontal="left" vertical="center"/>
    </xf>
    <xf numFmtId="0" fontId="11" fillId="0" borderId="62" xfId="0" applyFont="1" applyBorder="1" applyAlignment="1">
      <alignment horizontal="center"/>
    </xf>
    <xf numFmtId="0" fontId="11" fillId="0" borderId="63" xfId="0" applyFont="1" applyBorder="1" applyAlignment="1">
      <alignment horizontal="center"/>
    </xf>
    <xf numFmtId="0" fontId="11" fillId="0" borderId="64" xfId="0" applyFont="1" applyBorder="1" applyAlignment="1">
      <alignment horizontal="center"/>
    </xf>
    <xf numFmtId="0" fontId="11" fillId="5" borderId="23" xfId="0" applyFont="1" applyFill="1" applyBorder="1" applyAlignment="1">
      <alignment horizontal="center" vertical="center"/>
    </xf>
    <xf numFmtId="0" fontId="0" fillId="6" borderId="14" xfId="0" applyFill="1" applyBorder="1" applyAlignment="1">
      <alignment horizontal="center" vertical="center"/>
    </xf>
    <xf numFmtId="0" fontId="11" fillId="5" borderId="30" xfId="0" applyFont="1" applyFill="1" applyBorder="1" applyAlignment="1">
      <alignment horizontal="left" vertical="center"/>
    </xf>
    <xf numFmtId="0" fontId="11" fillId="5" borderId="54" xfId="0" applyFont="1" applyFill="1" applyBorder="1" applyAlignment="1">
      <alignment horizontal="left" vertical="center"/>
    </xf>
    <xf numFmtId="0" fontId="0" fillId="0" borderId="13" xfId="0" applyBorder="1" applyAlignment="1">
      <alignment horizontal="center" vertical="center"/>
    </xf>
    <xf numFmtId="0" fontId="0" fillId="0" borderId="15" xfId="0" applyBorder="1" applyAlignment="1">
      <alignment horizontal="center" vertical="center"/>
    </xf>
    <xf numFmtId="11" fontId="0" fillId="0" borderId="13" xfId="0" applyNumberFormat="1" applyBorder="1" applyAlignment="1">
      <alignment horizontal="center" vertical="center"/>
    </xf>
    <xf numFmtId="11" fontId="0" fillId="0" borderId="15" xfId="0" applyNumberFormat="1" applyBorder="1" applyAlignment="1">
      <alignment horizontal="center" vertical="center"/>
    </xf>
    <xf numFmtId="0" fontId="0" fillId="0" borderId="13" xfId="0" quotePrefix="1" applyBorder="1" applyAlignment="1">
      <alignment horizontal="center" vertical="center"/>
    </xf>
    <xf numFmtId="0" fontId="0" fillId="0" borderId="15" xfId="0" quotePrefix="1" applyBorder="1" applyAlignment="1">
      <alignment horizontal="center" vertical="center"/>
    </xf>
    <xf numFmtId="0" fontId="0" fillId="0" borderId="45" xfId="0" applyBorder="1" applyAlignment="1">
      <alignment horizontal="center" vertical="center"/>
    </xf>
    <xf numFmtId="0" fontId="0" fillId="0" borderId="48" xfId="0" applyBorder="1" applyAlignment="1">
      <alignment horizontal="center" vertical="center"/>
    </xf>
    <xf numFmtId="0" fontId="11" fillId="5" borderId="26" xfId="0" applyFont="1" applyFill="1" applyBorder="1" applyAlignment="1">
      <alignment horizontal="center" vertical="center"/>
    </xf>
    <xf numFmtId="0" fontId="0" fillId="6" borderId="13" xfId="0" applyFill="1" applyBorder="1" applyAlignment="1">
      <alignment horizontal="center" vertical="center"/>
    </xf>
    <xf numFmtId="0" fontId="11" fillId="0" borderId="6" xfId="0" applyFont="1" applyBorder="1" applyAlignment="1">
      <alignment horizontal="center"/>
    </xf>
    <xf numFmtId="0" fontId="11" fillId="0" borderId="32" xfId="0" applyFont="1" applyBorder="1" applyAlignment="1">
      <alignment horizontal="center"/>
    </xf>
  </cellXfs>
  <cellStyles count="2">
    <cellStyle name="Normale" xfId="0" builtinId="0"/>
    <cellStyle name="Normale 2" xfId="1" xr:uid="{BE00D0A8-68D3-45CB-B6F7-FAB443361CD8}"/>
  </cellStyles>
  <dxfs count="1">
    <dxf>
      <font>
        <color rgb="FF9C0006"/>
      </font>
      <fill>
        <patternFill>
          <bgColor rgb="FFFFC7CE"/>
        </patternFill>
      </fill>
    </dxf>
  </dxfs>
  <tableStyles count="0" defaultTableStyle="TableStyleMedium2" defaultPivotStyle="PivotStyleLight16"/>
  <colors>
    <mruColors>
      <color rgb="FFFFCCFF"/>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A938D-9822-4675-A108-7AA7E35D7B5D}">
  <dimension ref="A1:T53"/>
  <sheetViews>
    <sheetView zoomScale="25" zoomScaleNormal="25" zoomScaleSheetLayoutView="70" workbookViewId="0">
      <selection activeCell="T7" sqref="T7"/>
    </sheetView>
  </sheetViews>
  <sheetFormatPr defaultRowHeight="14.4" x14ac:dyDescent="0.3"/>
  <cols>
    <col min="1" max="1" width="11.33203125" bestFit="1" customWidth="1"/>
    <col min="2" max="2" width="47.44140625" bestFit="1" customWidth="1"/>
    <col min="3" max="3" width="17.5546875" style="39" customWidth="1"/>
    <col min="4" max="4" width="15" bestFit="1" customWidth="1"/>
    <col min="5" max="5" width="15" customWidth="1"/>
    <col min="6" max="6" width="18.5546875" customWidth="1"/>
    <col min="7" max="8" width="23.44140625" customWidth="1"/>
    <col min="9" max="9" width="19.5546875" customWidth="1"/>
    <col min="10" max="10" width="17.44140625" bestFit="1" customWidth="1"/>
    <col min="11" max="11" width="18.77734375" customWidth="1"/>
    <col min="12" max="12" width="15.21875" bestFit="1" customWidth="1"/>
    <col min="13" max="13" width="20" bestFit="1" customWidth="1"/>
    <col min="14" max="14" width="18.77734375" customWidth="1"/>
    <col min="15" max="15" width="18.44140625" customWidth="1"/>
    <col min="16" max="16" width="19.21875" customWidth="1"/>
    <col min="17" max="17" width="19.77734375" customWidth="1"/>
    <col min="18" max="18" width="36.21875" customWidth="1"/>
    <col min="19" max="19" width="18.21875" customWidth="1"/>
    <col min="20" max="20" width="17.5546875" customWidth="1"/>
  </cols>
  <sheetData>
    <row r="1" spans="1:20" ht="26.4" thickBot="1" x14ac:dyDescent="0.35">
      <c r="A1" s="251" t="s">
        <v>281</v>
      </c>
      <c r="B1" s="251"/>
      <c r="C1" s="251"/>
      <c r="D1" s="251"/>
      <c r="E1" s="251"/>
      <c r="F1" s="251"/>
      <c r="G1" s="251"/>
      <c r="H1" s="251"/>
      <c r="I1" s="251"/>
      <c r="J1" s="251"/>
      <c r="K1" s="251"/>
      <c r="L1" s="251"/>
      <c r="M1" s="251"/>
      <c r="N1" s="251"/>
      <c r="O1" s="251"/>
      <c r="P1" s="251"/>
      <c r="Q1" s="251"/>
      <c r="R1" s="251"/>
      <c r="S1" s="251"/>
      <c r="T1" s="251"/>
    </row>
    <row r="2" spans="1:20" ht="36.450000000000003" customHeight="1" x14ac:dyDescent="0.3">
      <c r="A2" s="262" t="s">
        <v>141</v>
      </c>
      <c r="B2" s="263"/>
      <c r="C2" s="264"/>
      <c r="D2" s="259" t="s">
        <v>142</v>
      </c>
      <c r="E2" s="260"/>
      <c r="F2" s="261"/>
      <c r="G2" s="255" t="s">
        <v>143</v>
      </c>
      <c r="H2" s="256"/>
      <c r="I2" s="257"/>
      <c r="J2" s="257"/>
      <c r="K2" s="257"/>
      <c r="L2" s="257"/>
      <c r="M2" s="258"/>
      <c r="N2" s="152" t="s">
        <v>30</v>
      </c>
      <c r="O2" s="153" t="s">
        <v>33</v>
      </c>
      <c r="P2" s="153" t="s">
        <v>26</v>
      </c>
      <c r="Q2" s="153" t="s">
        <v>83</v>
      </c>
      <c r="R2" s="153" t="s">
        <v>84</v>
      </c>
      <c r="S2" s="153" t="s">
        <v>37</v>
      </c>
      <c r="T2" s="154" t="s">
        <v>40</v>
      </c>
    </row>
    <row r="3" spans="1:20" s="50" customFormat="1" ht="31.2" x14ac:dyDescent="0.3">
      <c r="A3" s="265" t="s">
        <v>144</v>
      </c>
      <c r="B3" s="266"/>
      <c r="C3" s="267"/>
      <c r="D3" s="53" t="s">
        <v>78</v>
      </c>
      <c r="E3" s="226" t="s">
        <v>290</v>
      </c>
      <c r="F3" s="226" t="s">
        <v>289</v>
      </c>
      <c r="G3" s="228" t="s">
        <v>268</v>
      </c>
      <c r="H3" s="51" t="s">
        <v>269</v>
      </c>
      <c r="I3" s="254" t="s">
        <v>293</v>
      </c>
      <c r="J3" s="254"/>
      <c r="K3" s="227" t="s">
        <v>298</v>
      </c>
      <c r="L3" s="51" t="s">
        <v>79</v>
      </c>
      <c r="M3" s="65" t="s">
        <v>82</v>
      </c>
      <c r="N3" s="80" t="s">
        <v>152</v>
      </c>
      <c r="O3" s="52" t="s">
        <v>154</v>
      </c>
      <c r="P3" s="52" t="s">
        <v>155</v>
      </c>
      <c r="Q3" s="52" t="s">
        <v>166</v>
      </c>
      <c r="R3" s="52" t="s">
        <v>169</v>
      </c>
      <c r="S3" s="52" t="s">
        <v>164</v>
      </c>
      <c r="T3" s="81" t="s">
        <v>168</v>
      </c>
    </row>
    <row r="4" spans="1:20" ht="29.4" thickBot="1" x14ac:dyDescent="0.35">
      <c r="A4" s="268" t="s">
        <v>140</v>
      </c>
      <c r="B4" s="269"/>
      <c r="C4" s="270"/>
      <c r="D4" s="135" t="s">
        <v>148</v>
      </c>
      <c r="E4" s="136" t="s">
        <v>291</v>
      </c>
      <c r="F4" s="136" t="s">
        <v>151</v>
      </c>
      <c r="G4" s="176" t="s">
        <v>148</v>
      </c>
      <c r="H4" s="138" t="s">
        <v>148</v>
      </c>
      <c r="I4" s="138" t="s">
        <v>150</v>
      </c>
      <c r="J4" s="138" t="s">
        <v>149</v>
      </c>
      <c r="K4" s="138" t="s">
        <v>147</v>
      </c>
      <c r="L4" s="138" t="s">
        <v>148</v>
      </c>
      <c r="M4" s="139" t="s">
        <v>146</v>
      </c>
      <c r="N4" s="137" t="s">
        <v>153</v>
      </c>
      <c r="O4" s="138" t="s">
        <v>153</v>
      </c>
      <c r="P4" s="138" t="s">
        <v>163</v>
      </c>
      <c r="Q4" s="138" t="s">
        <v>153</v>
      </c>
      <c r="R4" s="138" t="s">
        <v>163</v>
      </c>
      <c r="S4" s="138" t="s">
        <v>153</v>
      </c>
      <c r="T4" s="139" t="s">
        <v>153</v>
      </c>
    </row>
    <row r="5" spans="1:20" ht="15" thickBot="1" x14ac:dyDescent="0.35">
      <c r="A5" s="271" t="s">
        <v>145</v>
      </c>
      <c r="B5" s="272"/>
      <c r="C5" s="146" t="s">
        <v>85</v>
      </c>
      <c r="D5" s="147" t="s">
        <v>86</v>
      </c>
      <c r="E5" s="148" t="s">
        <v>86</v>
      </c>
      <c r="F5" s="148" t="s">
        <v>86</v>
      </c>
      <c r="G5" s="168" t="s">
        <v>86</v>
      </c>
      <c r="H5" s="150" t="s">
        <v>86</v>
      </c>
      <c r="I5" s="150" t="s">
        <v>86</v>
      </c>
      <c r="J5" s="150" t="s">
        <v>86</v>
      </c>
      <c r="K5" s="150" t="s">
        <v>86</v>
      </c>
      <c r="L5" s="150" t="s">
        <v>86</v>
      </c>
      <c r="M5" s="151" t="s">
        <v>86</v>
      </c>
      <c r="N5" s="149" t="s">
        <v>86</v>
      </c>
      <c r="O5" s="150" t="s">
        <v>86</v>
      </c>
      <c r="P5" s="150" t="s">
        <v>86</v>
      </c>
      <c r="Q5" s="150" t="s">
        <v>86</v>
      </c>
      <c r="R5" s="150" t="s">
        <v>86</v>
      </c>
      <c r="S5" s="150" t="s">
        <v>86</v>
      </c>
      <c r="T5" s="151" t="s">
        <v>86</v>
      </c>
    </row>
    <row r="6" spans="1:20" x14ac:dyDescent="0.3">
      <c r="A6" s="273" t="s">
        <v>15</v>
      </c>
      <c r="B6" s="274"/>
      <c r="C6" s="140" t="s">
        <v>87</v>
      </c>
      <c r="D6" s="141">
        <v>0.5</v>
      </c>
      <c r="E6" s="220"/>
      <c r="F6" s="142"/>
      <c r="G6" s="143"/>
      <c r="H6" s="141"/>
      <c r="I6" s="144"/>
      <c r="J6" s="144"/>
      <c r="K6" s="131"/>
      <c r="L6" s="144">
        <v>0.5</v>
      </c>
      <c r="M6" s="145"/>
      <c r="N6" s="143"/>
      <c r="O6" s="144"/>
      <c r="P6" s="144"/>
      <c r="Q6" s="144"/>
      <c r="R6" s="144">
        <v>0.5</v>
      </c>
      <c r="S6" s="144"/>
      <c r="T6" s="145"/>
    </row>
    <row r="7" spans="1:20" s="186" customFormat="1" ht="28.8" x14ac:dyDescent="0.3">
      <c r="A7" s="275" t="s">
        <v>88</v>
      </c>
      <c r="B7" s="276"/>
      <c r="C7" s="127" t="s">
        <v>87</v>
      </c>
      <c r="D7" s="181">
        <v>0.1</v>
      </c>
      <c r="E7" s="221"/>
      <c r="F7" s="182">
        <v>4.4000000000000003E-3</v>
      </c>
      <c r="G7" s="219" t="s">
        <v>288</v>
      </c>
      <c r="H7" s="184" t="s">
        <v>270</v>
      </c>
      <c r="I7" s="134"/>
      <c r="J7" s="134"/>
      <c r="K7" s="134"/>
      <c r="L7" s="134">
        <v>0.1</v>
      </c>
      <c r="M7" s="127"/>
      <c r="N7" s="183"/>
      <c r="O7" s="134"/>
      <c r="P7" s="185"/>
      <c r="Q7" s="134"/>
      <c r="R7" s="134">
        <v>0.1</v>
      </c>
      <c r="S7" s="134"/>
      <c r="T7" s="127">
        <v>0.05</v>
      </c>
    </row>
    <row r="8" spans="1:20" x14ac:dyDescent="0.3">
      <c r="A8" s="277" t="s">
        <v>156</v>
      </c>
      <c r="B8" s="278"/>
      <c r="C8" s="127" t="s">
        <v>87</v>
      </c>
      <c r="D8" s="128"/>
      <c r="E8" s="222"/>
      <c r="F8" s="129"/>
      <c r="G8" s="130"/>
      <c r="H8" s="128"/>
      <c r="I8" s="84"/>
      <c r="J8" s="84"/>
      <c r="K8" s="84"/>
      <c r="L8" s="84"/>
      <c r="M8" s="132"/>
      <c r="N8" s="130"/>
      <c r="O8" s="133"/>
      <c r="P8" s="134">
        <v>2E-3</v>
      </c>
      <c r="Q8" s="84"/>
      <c r="R8" s="84"/>
      <c r="S8" s="84"/>
      <c r="T8" s="132"/>
    </row>
    <row r="9" spans="1:20" x14ac:dyDescent="0.3">
      <c r="A9" s="277" t="s">
        <v>157</v>
      </c>
      <c r="B9" s="278"/>
      <c r="C9" s="127" t="s">
        <v>87</v>
      </c>
      <c r="D9" s="128"/>
      <c r="E9" s="222"/>
      <c r="F9" s="129"/>
      <c r="G9" s="130"/>
      <c r="H9" s="128"/>
      <c r="I9" s="84"/>
      <c r="J9" s="84"/>
      <c r="K9" s="84"/>
      <c r="L9" s="84"/>
      <c r="M9" s="132"/>
      <c r="N9" s="130"/>
      <c r="O9" s="84"/>
      <c r="P9" s="134">
        <v>0.1</v>
      </c>
      <c r="Q9" s="84"/>
      <c r="R9" s="84"/>
      <c r="S9" s="84"/>
      <c r="T9" s="132"/>
    </row>
    <row r="10" spans="1:20" x14ac:dyDescent="0.3">
      <c r="A10" s="232" t="s">
        <v>2</v>
      </c>
      <c r="B10" s="233"/>
      <c r="C10" s="56" t="s">
        <v>89</v>
      </c>
      <c r="D10" s="54" t="s">
        <v>90</v>
      </c>
      <c r="E10" s="223"/>
      <c r="F10" s="70" t="s">
        <v>90</v>
      </c>
      <c r="G10" s="66"/>
      <c r="H10" s="54"/>
      <c r="I10" s="42"/>
      <c r="J10" s="42"/>
      <c r="K10" s="46" t="s">
        <v>295</v>
      </c>
      <c r="L10" s="42" t="s">
        <v>90</v>
      </c>
      <c r="M10" s="67">
        <v>7</v>
      </c>
      <c r="N10" s="66">
        <v>10</v>
      </c>
      <c r="O10" s="40"/>
      <c r="P10" s="42">
        <v>0.1</v>
      </c>
      <c r="Q10" s="42">
        <v>0.1</v>
      </c>
      <c r="R10" s="42" t="s">
        <v>90</v>
      </c>
      <c r="S10" s="42"/>
      <c r="T10" s="67" t="s">
        <v>90</v>
      </c>
    </row>
    <row r="11" spans="1:20" x14ac:dyDescent="0.3">
      <c r="A11" s="232" t="s">
        <v>3</v>
      </c>
      <c r="B11" s="233"/>
      <c r="C11" s="56" t="s">
        <v>91</v>
      </c>
      <c r="D11" s="54" t="s">
        <v>90</v>
      </c>
      <c r="E11" s="223"/>
      <c r="F11" s="70" t="s">
        <v>90</v>
      </c>
      <c r="G11" s="66"/>
      <c r="H11" s="54"/>
      <c r="I11" s="42">
        <v>3</v>
      </c>
      <c r="J11" s="42"/>
      <c r="K11" s="46" t="s">
        <v>296</v>
      </c>
      <c r="L11" s="42" t="s">
        <v>90</v>
      </c>
      <c r="M11" s="67">
        <v>3</v>
      </c>
      <c r="N11" s="82" t="s">
        <v>254</v>
      </c>
      <c r="O11" s="44"/>
      <c r="P11" s="42">
        <v>0.1</v>
      </c>
      <c r="Q11" s="42">
        <v>0.1</v>
      </c>
      <c r="R11" s="42" t="s">
        <v>90</v>
      </c>
      <c r="S11" s="42"/>
      <c r="T11" s="67" t="s">
        <v>90</v>
      </c>
    </row>
    <row r="12" spans="1:20" x14ac:dyDescent="0.3">
      <c r="A12" s="232" t="s">
        <v>4</v>
      </c>
      <c r="B12" s="233"/>
      <c r="C12" s="56" t="s">
        <v>92</v>
      </c>
      <c r="D12" s="54" t="s">
        <v>90</v>
      </c>
      <c r="E12" s="223"/>
      <c r="F12" s="70" t="s">
        <v>90</v>
      </c>
      <c r="G12" s="66"/>
      <c r="H12" s="54">
        <v>0.1</v>
      </c>
      <c r="I12" s="42">
        <v>1</v>
      </c>
      <c r="J12" s="42"/>
      <c r="K12" s="46" t="s">
        <v>297</v>
      </c>
      <c r="L12" s="42" t="s">
        <v>90</v>
      </c>
      <c r="M12" s="67">
        <v>1</v>
      </c>
      <c r="N12" s="66">
        <v>6</v>
      </c>
      <c r="O12" s="40"/>
      <c r="P12" s="42">
        <v>0.1</v>
      </c>
      <c r="Q12" s="42">
        <v>0.1</v>
      </c>
      <c r="R12" s="42" t="s">
        <v>90</v>
      </c>
      <c r="S12" s="42"/>
      <c r="T12" s="67" t="s">
        <v>90</v>
      </c>
    </row>
    <row r="13" spans="1:20" x14ac:dyDescent="0.3">
      <c r="A13" s="232" t="s">
        <v>6</v>
      </c>
      <c r="B13" s="233"/>
      <c r="C13" s="56" t="s">
        <v>93</v>
      </c>
      <c r="D13" s="54" t="s">
        <v>90</v>
      </c>
      <c r="E13" s="223"/>
      <c r="F13" s="70" t="s">
        <v>90</v>
      </c>
      <c r="G13" s="66"/>
      <c r="H13" s="54">
        <v>0.1</v>
      </c>
      <c r="I13" s="42"/>
      <c r="J13" s="42"/>
      <c r="K13" s="46"/>
      <c r="L13" s="42" t="s">
        <v>90</v>
      </c>
      <c r="M13" s="67">
        <v>1</v>
      </c>
      <c r="N13" s="83" t="s">
        <v>253</v>
      </c>
      <c r="O13" s="45"/>
      <c r="P13" s="42">
        <v>0.1</v>
      </c>
      <c r="Q13" s="42">
        <v>0.1</v>
      </c>
      <c r="R13" s="42" t="s">
        <v>90</v>
      </c>
      <c r="S13" s="42"/>
      <c r="T13" s="67" t="s">
        <v>90</v>
      </c>
    </row>
    <row r="14" spans="1:20" x14ac:dyDescent="0.3">
      <c r="A14" s="232" t="s">
        <v>0</v>
      </c>
      <c r="B14" s="233"/>
      <c r="C14" s="56" t="s">
        <v>94</v>
      </c>
      <c r="D14" s="54" t="s">
        <v>90</v>
      </c>
      <c r="E14" s="223"/>
      <c r="F14" s="70" t="s">
        <v>90</v>
      </c>
      <c r="G14" s="66"/>
      <c r="H14" s="54">
        <v>0.03</v>
      </c>
      <c r="I14" s="42">
        <v>0.5</v>
      </c>
      <c r="J14" s="42">
        <v>0.1</v>
      </c>
      <c r="K14" s="46" t="s">
        <v>294</v>
      </c>
      <c r="L14" s="42" t="s">
        <v>90</v>
      </c>
      <c r="M14" s="72" t="s">
        <v>255</v>
      </c>
      <c r="N14" s="66">
        <v>0.1</v>
      </c>
      <c r="O14" s="40"/>
      <c r="P14" s="42">
        <v>0.1</v>
      </c>
      <c r="Q14" s="42">
        <v>0.1</v>
      </c>
      <c r="R14" s="42" t="s">
        <v>90</v>
      </c>
      <c r="S14" s="42">
        <v>0.02</v>
      </c>
      <c r="T14" s="67" t="s">
        <v>90</v>
      </c>
    </row>
    <row r="15" spans="1:20" x14ac:dyDescent="0.3">
      <c r="A15" s="232" t="s">
        <v>8</v>
      </c>
      <c r="B15" s="233"/>
      <c r="C15" s="56" t="s">
        <v>95</v>
      </c>
      <c r="D15" s="54" t="s">
        <v>90</v>
      </c>
      <c r="E15" s="223"/>
      <c r="F15" s="70" t="s">
        <v>90</v>
      </c>
      <c r="G15" s="66"/>
      <c r="H15" s="54">
        <v>0.1</v>
      </c>
      <c r="I15" s="42"/>
      <c r="J15" s="42"/>
      <c r="K15" s="46"/>
      <c r="L15" s="42" t="s">
        <v>90</v>
      </c>
      <c r="M15" s="67">
        <v>1</v>
      </c>
      <c r="N15" s="66">
        <v>0.06</v>
      </c>
      <c r="O15" s="40"/>
      <c r="P15" s="42">
        <v>0.1</v>
      </c>
      <c r="Q15" s="42">
        <v>0.1</v>
      </c>
      <c r="R15" s="42" t="s">
        <v>90</v>
      </c>
      <c r="S15" s="42"/>
      <c r="T15" s="67" t="s">
        <v>90</v>
      </c>
    </row>
    <row r="16" spans="1:20" x14ac:dyDescent="0.3">
      <c r="A16" s="232" t="s">
        <v>19</v>
      </c>
      <c r="B16" s="233"/>
      <c r="C16" s="56" t="s">
        <v>202</v>
      </c>
      <c r="D16" s="54" t="s">
        <v>90</v>
      </c>
      <c r="E16" s="223"/>
      <c r="F16" s="70" t="s">
        <v>90</v>
      </c>
      <c r="G16" s="66"/>
      <c r="H16" s="54">
        <v>0.1</v>
      </c>
      <c r="I16" s="42"/>
      <c r="J16" s="42"/>
      <c r="K16" s="46"/>
      <c r="L16" s="42" t="s">
        <v>90</v>
      </c>
      <c r="M16" s="67" t="s">
        <v>263</v>
      </c>
      <c r="N16" s="83" t="s">
        <v>205</v>
      </c>
      <c r="O16" s="45"/>
      <c r="P16" s="42">
        <v>0.1</v>
      </c>
      <c r="Q16" s="42">
        <v>0.1</v>
      </c>
      <c r="R16" s="42" t="s">
        <v>96</v>
      </c>
      <c r="S16" s="42"/>
      <c r="T16" s="67"/>
    </row>
    <row r="17" spans="1:20" x14ac:dyDescent="0.3">
      <c r="A17" s="232" t="s">
        <v>34</v>
      </c>
      <c r="B17" s="233"/>
      <c r="C17" s="56" t="s">
        <v>201</v>
      </c>
      <c r="D17" s="54" t="s">
        <v>90</v>
      </c>
      <c r="E17" s="223"/>
      <c r="F17" s="70" t="s">
        <v>90</v>
      </c>
      <c r="G17" s="66"/>
      <c r="H17" s="54">
        <v>0.1</v>
      </c>
      <c r="I17" s="42"/>
      <c r="J17" s="42"/>
      <c r="K17" s="46"/>
      <c r="L17" s="42" t="s">
        <v>90</v>
      </c>
      <c r="M17" s="67" t="s">
        <v>97</v>
      </c>
      <c r="N17" s="66"/>
      <c r="O17" s="42"/>
      <c r="P17" s="42">
        <v>0.1</v>
      </c>
      <c r="Q17" s="42">
        <v>0.1</v>
      </c>
      <c r="R17" s="42" t="s">
        <v>90</v>
      </c>
      <c r="S17" s="42"/>
      <c r="T17" s="67"/>
    </row>
    <row r="18" spans="1:20" x14ac:dyDescent="0.3">
      <c r="A18" s="232" t="s">
        <v>35</v>
      </c>
      <c r="B18" s="233"/>
      <c r="C18" s="56" t="s">
        <v>98</v>
      </c>
      <c r="D18" s="54" t="s">
        <v>90</v>
      </c>
      <c r="E18" s="223"/>
      <c r="F18" s="70" t="s">
        <v>90</v>
      </c>
      <c r="G18" s="66"/>
      <c r="H18" s="54">
        <v>0.1</v>
      </c>
      <c r="I18" s="42"/>
      <c r="J18" s="42"/>
      <c r="K18" s="46"/>
      <c r="L18" s="42" t="s">
        <v>90</v>
      </c>
      <c r="M18" s="67" t="s">
        <v>257</v>
      </c>
      <c r="N18" s="66"/>
      <c r="O18" s="42"/>
      <c r="P18" s="42">
        <v>0.1</v>
      </c>
      <c r="Q18" s="42">
        <v>0.1</v>
      </c>
      <c r="R18" s="42" t="s">
        <v>90</v>
      </c>
      <c r="S18" s="42"/>
      <c r="T18" s="67"/>
    </row>
    <row r="19" spans="1:20" x14ac:dyDescent="0.3">
      <c r="A19" s="232" t="s">
        <v>36</v>
      </c>
      <c r="B19" s="233"/>
      <c r="C19" s="57" t="s">
        <v>99</v>
      </c>
      <c r="D19" s="54" t="s">
        <v>90</v>
      </c>
      <c r="E19" s="223"/>
      <c r="F19" s="70" t="s">
        <v>90</v>
      </c>
      <c r="G19" s="66"/>
      <c r="H19" s="54">
        <v>0.1</v>
      </c>
      <c r="I19" s="42"/>
      <c r="J19" s="42"/>
      <c r="K19" s="46"/>
      <c r="L19" s="42" t="s">
        <v>90</v>
      </c>
      <c r="M19" s="67"/>
      <c r="N19" s="66"/>
      <c r="O19" s="42"/>
      <c r="P19" s="42">
        <v>0.1</v>
      </c>
      <c r="Q19" s="42">
        <v>0.1</v>
      </c>
      <c r="R19" s="42" t="s">
        <v>90</v>
      </c>
      <c r="S19" s="42"/>
      <c r="T19" s="67"/>
    </row>
    <row r="20" spans="1:20" x14ac:dyDescent="0.3">
      <c r="A20" s="232" t="s">
        <v>5</v>
      </c>
      <c r="B20" s="233"/>
      <c r="C20" s="56" t="s">
        <v>100</v>
      </c>
      <c r="D20" s="54" t="s">
        <v>90</v>
      </c>
      <c r="E20" s="223"/>
      <c r="F20" s="70" t="s">
        <v>90</v>
      </c>
      <c r="G20" s="66"/>
      <c r="H20" s="54"/>
      <c r="I20" s="42">
        <v>3</v>
      </c>
      <c r="J20" s="42"/>
      <c r="K20" s="46" t="s">
        <v>296</v>
      </c>
      <c r="L20" s="42" t="s">
        <v>90</v>
      </c>
      <c r="M20" s="67">
        <v>3</v>
      </c>
      <c r="N20" s="66">
        <v>6</v>
      </c>
      <c r="O20" s="40"/>
      <c r="P20" s="42">
        <v>0.1</v>
      </c>
      <c r="Q20" s="42">
        <v>0.1</v>
      </c>
      <c r="R20" s="42" t="s">
        <v>90</v>
      </c>
      <c r="S20" s="42"/>
      <c r="T20" s="67" t="s">
        <v>90</v>
      </c>
    </row>
    <row r="21" spans="1:20" x14ac:dyDescent="0.3">
      <c r="A21" s="232" t="s">
        <v>101</v>
      </c>
      <c r="B21" s="233"/>
      <c r="C21" s="57" t="s">
        <v>102</v>
      </c>
      <c r="D21" s="54" t="s">
        <v>90</v>
      </c>
      <c r="E21" s="223"/>
      <c r="F21" s="70" t="s">
        <v>90</v>
      </c>
      <c r="G21" s="66"/>
      <c r="H21" s="54"/>
      <c r="I21" s="42"/>
      <c r="J21" s="42"/>
      <c r="K21" s="42"/>
      <c r="L21" s="42" t="s">
        <v>90</v>
      </c>
      <c r="M21" s="67"/>
      <c r="N21" s="66"/>
      <c r="O21" s="42"/>
      <c r="P21" s="42">
        <v>0.1</v>
      </c>
      <c r="Q21" s="42">
        <v>0.1</v>
      </c>
      <c r="R21" s="42" t="s">
        <v>90</v>
      </c>
      <c r="S21" s="42"/>
      <c r="T21" s="67"/>
    </row>
    <row r="22" spans="1:20" x14ac:dyDescent="0.3">
      <c r="A22" s="232" t="s">
        <v>7</v>
      </c>
      <c r="B22" s="233"/>
      <c r="C22" s="56" t="s">
        <v>103</v>
      </c>
      <c r="D22" s="54" t="s">
        <v>90</v>
      </c>
      <c r="E22" s="223"/>
      <c r="F22" s="70" t="s">
        <v>90</v>
      </c>
      <c r="G22" s="66"/>
      <c r="H22" s="54">
        <v>0.1</v>
      </c>
      <c r="I22" s="42"/>
      <c r="J22" s="42"/>
      <c r="K22" s="42"/>
      <c r="L22" s="42" t="s">
        <v>90</v>
      </c>
      <c r="M22" s="67">
        <v>1</v>
      </c>
      <c r="N22" s="66">
        <v>0.1</v>
      </c>
      <c r="O22" s="40"/>
      <c r="P22" s="42">
        <v>0.1</v>
      </c>
      <c r="Q22" s="42">
        <v>0.1</v>
      </c>
      <c r="R22" s="42" t="s">
        <v>90</v>
      </c>
      <c r="S22" s="42"/>
      <c r="T22" s="67" t="s">
        <v>90</v>
      </c>
    </row>
    <row r="23" spans="1:20" ht="13.95" customHeight="1" x14ac:dyDescent="0.3">
      <c r="A23" s="232" t="s">
        <v>12</v>
      </c>
      <c r="B23" s="233"/>
      <c r="C23" s="56" t="s">
        <v>104</v>
      </c>
      <c r="D23" s="54" t="s">
        <v>90</v>
      </c>
      <c r="E23" s="223"/>
      <c r="F23" s="70" t="s">
        <v>90</v>
      </c>
      <c r="G23" s="66"/>
      <c r="H23" s="54">
        <v>0.1</v>
      </c>
      <c r="I23" s="42"/>
      <c r="J23" s="42"/>
      <c r="K23" s="42"/>
      <c r="L23" s="42" t="s">
        <v>90</v>
      </c>
      <c r="M23" s="67"/>
      <c r="N23" s="83" t="s">
        <v>253</v>
      </c>
      <c r="O23" s="45"/>
      <c r="P23" s="42">
        <v>0.1</v>
      </c>
      <c r="Q23" s="42">
        <v>0.1</v>
      </c>
      <c r="R23" s="42" t="s">
        <v>90</v>
      </c>
      <c r="S23" s="42"/>
      <c r="T23" s="67"/>
    </row>
    <row r="24" spans="1:20" x14ac:dyDescent="0.3">
      <c r="A24" s="232" t="s">
        <v>1</v>
      </c>
      <c r="B24" s="233"/>
      <c r="C24" s="56" t="s">
        <v>105</v>
      </c>
      <c r="D24" s="54" t="s">
        <v>90</v>
      </c>
      <c r="E24" s="42" t="s">
        <v>292</v>
      </c>
      <c r="F24" s="70" t="s">
        <v>90</v>
      </c>
      <c r="G24" s="66">
        <v>0.03</v>
      </c>
      <c r="H24" s="54">
        <v>6.5000000000000002E-2</v>
      </c>
      <c r="I24" s="42">
        <v>0.03</v>
      </c>
      <c r="J24" s="42">
        <v>6.4999999999999997E-4</v>
      </c>
      <c r="K24" s="42" t="s">
        <v>292</v>
      </c>
      <c r="L24" s="42" t="s">
        <v>90</v>
      </c>
      <c r="M24" s="72" t="s">
        <v>256</v>
      </c>
      <c r="N24" s="66">
        <v>0.1</v>
      </c>
      <c r="O24" s="42">
        <v>4.4999999999999998E-2</v>
      </c>
      <c r="P24" s="42">
        <v>0.1</v>
      </c>
      <c r="Q24" s="42">
        <v>0.1</v>
      </c>
      <c r="R24" s="42" t="s">
        <v>90</v>
      </c>
      <c r="S24" s="42">
        <v>9.9000000000000008E-3</v>
      </c>
      <c r="T24" s="67" t="s">
        <v>90</v>
      </c>
    </row>
    <row r="25" spans="1:20" x14ac:dyDescent="0.3">
      <c r="A25" s="232" t="s">
        <v>21</v>
      </c>
      <c r="B25" s="233"/>
      <c r="C25" s="56" t="s">
        <v>106</v>
      </c>
      <c r="D25" s="54" t="s">
        <v>90</v>
      </c>
      <c r="E25" s="223"/>
      <c r="F25" s="70"/>
      <c r="G25" s="66"/>
      <c r="H25" s="54">
        <v>0.1</v>
      </c>
      <c r="I25" s="42"/>
      <c r="J25" s="42"/>
      <c r="K25" s="42"/>
      <c r="L25" s="42" t="s">
        <v>90</v>
      </c>
      <c r="M25" s="67"/>
      <c r="N25" s="66"/>
      <c r="O25" s="42"/>
      <c r="P25" s="42">
        <v>0.1</v>
      </c>
      <c r="Q25" s="42">
        <v>0.1</v>
      </c>
      <c r="R25" s="42" t="s">
        <v>90</v>
      </c>
      <c r="S25" s="42"/>
      <c r="T25" s="67"/>
    </row>
    <row r="26" spans="1:20" x14ac:dyDescent="0.3">
      <c r="A26" s="232" t="s">
        <v>20</v>
      </c>
      <c r="B26" s="233"/>
      <c r="C26" s="57" t="s">
        <v>107</v>
      </c>
      <c r="D26" s="54" t="s">
        <v>90</v>
      </c>
      <c r="E26" s="223"/>
      <c r="F26" s="70" t="s">
        <v>90</v>
      </c>
      <c r="G26" s="66"/>
      <c r="H26" s="54">
        <v>0.1</v>
      </c>
      <c r="I26" s="42"/>
      <c r="J26" s="42"/>
      <c r="K26" s="42"/>
      <c r="L26" s="42" t="s">
        <v>90</v>
      </c>
      <c r="M26" s="67"/>
      <c r="N26" s="66"/>
      <c r="O26" s="42"/>
      <c r="P26" s="42">
        <v>0.1</v>
      </c>
      <c r="Q26" s="42">
        <v>0.1</v>
      </c>
      <c r="R26" s="42" t="s">
        <v>90</v>
      </c>
      <c r="S26" s="42"/>
      <c r="T26" s="67"/>
    </row>
    <row r="27" spans="1:20" x14ac:dyDescent="0.3">
      <c r="A27" s="232" t="s">
        <v>108</v>
      </c>
      <c r="B27" s="233"/>
      <c r="C27" s="56" t="s">
        <v>109</v>
      </c>
      <c r="D27" s="54" t="s">
        <v>90</v>
      </c>
      <c r="E27" s="223"/>
      <c r="F27" s="70"/>
      <c r="G27" s="66"/>
      <c r="H27" s="54">
        <v>0.1</v>
      </c>
      <c r="I27" s="42"/>
      <c r="J27" s="42"/>
      <c r="K27" s="42"/>
      <c r="L27" s="42" t="s">
        <v>90</v>
      </c>
      <c r="M27" s="72" t="s">
        <v>258</v>
      </c>
      <c r="N27" s="66"/>
      <c r="O27" s="42"/>
      <c r="P27" s="42"/>
      <c r="Q27" s="42">
        <v>0.1</v>
      </c>
      <c r="R27" s="42" t="s">
        <v>90</v>
      </c>
      <c r="S27" s="42"/>
      <c r="T27" s="67"/>
    </row>
    <row r="28" spans="1:20" x14ac:dyDescent="0.3">
      <c r="A28" s="232" t="s">
        <v>110</v>
      </c>
      <c r="B28" s="233"/>
      <c r="C28" s="56" t="s">
        <v>109</v>
      </c>
      <c r="D28" s="54" t="s">
        <v>90</v>
      </c>
      <c r="E28" s="223"/>
      <c r="F28" s="70"/>
      <c r="G28" s="66"/>
      <c r="H28" s="54">
        <v>0.1</v>
      </c>
      <c r="I28" s="42"/>
      <c r="J28" s="42"/>
      <c r="K28" s="42"/>
      <c r="L28" s="42" t="s">
        <v>90</v>
      </c>
      <c r="M28" s="72" t="s">
        <v>258</v>
      </c>
      <c r="N28" s="66"/>
      <c r="O28" s="42"/>
      <c r="P28" s="42"/>
      <c r="Q28" s="42">
        <v>0.1</v>
      </c>
      <c r="R28" s="42" t="s">
        <v>90</v>
      </c>
      <c r="S28" s="42"/>
      <c r="T28" s="67"/>
    </row>
    <row r="29" spans="1:20" x14ac:dyDescent="0.3">
      <c r="A29" s="232" t="s">
        <v>111</v>
      </c>
      <c r="B29" s="233"/>
      <c r="C29" s="59" t="s">
        <v>109</v>
      </c>
      <c r="D29" s="54" t="s">
        <v>90</v>
      </c>
      <c r="E29" s="223"/>
      <c r="F29" s="70"/>
      <c r="G29" s="73"/>
      <c r="H29" s="54">
        <v>0.1</v>
      </c>
      <c r="I29" s="48"/>
      <c r="J29" s="48"/>
      <c r="K29" s="48"/>
      <c r="L29" s="48" t="s">
        <v>90</v>
      </c>
      <c r="M29" s="72" t="s">
        <v>258</v>
      </c>
      <c r="N29" s="73"/>
      <c r="O29" s="48"/>
      <c r="P29" s="48"/>
      <c r="Q29" s="42">
        <v>0.1</v>
      </c>
      <c r="R29" s="48" t="s">
        <v>90</v>
      </c>
      <c r="S29" s="48"/>
      <c r="T29" s="74"/>
    </row>
    <row r="30" spans="1:20" x14ac:dyDescent="0.3">
      <c r="A30" s="232" t="s">
        <v>112</v>
      </c>
      <c r="B30" s="233"/>
      <c r="C30" s="56" t="s">
        <v>113</v>
      </c>
      <c r="D30" s="54"/>
      <c r="E30" s="223"/>
      <c r="F30" s="70" t="s">
        <v>90</v>
      </c>
      <c r="G30" s="66"/>
      <c r="H30" s="54"/>
      <c r="I30" s="42"/>
      <c r="J30" s="42"/>
      <c r="K30" s="42"/>
      <c r="L30" s="42" t="s">
        <v>90</v>
      </c>
      <c r="M30" s="67"/>
      <c r="N30" s="66"/>
      <c r="O30" s="42"/>
      <c r="P30" s="42"/>
      <c r="Q30" s="42">
        <v>0.1</v>
      </c>
      <c r="R30" s="42"/>
      <c r="S30" s="42">
        <f>330/1000</f>
        <v>0.33</v>
      </c>
      <c r="T30" s="67"/>
    </row>
    <row r="31" spans="1:20" x14ac:dyDescent="0.3">
      <c r="A31" s="232" t="s">
        <v>114</v>
      </c>
      <c r="B31" s="233"/>
      <c r="C31" s="60" t="s">
        <v>115</v>
      </c>
      <c r="D31" s="54"/>
      <c r="E31" s="223"/>
      <c r="F31" s="70" t="s">
        <v>90</v>
      </c>
      <c r="G31" s="66"/>
      <c r="H31" s="54"/>
      <c r="I31" s="42"/>
      <c r="J31" s="42"/>
      <c r="K31" s="42"/>
      <c r="L31" s="42" t="s">
        <v>90</v>
      </c>
      <c r="M31" s="67"/>
      <c r="N31" s="66"/>
      <c r="O31" s="42"/>
      <c r="P31" s="42"/>
      <c r="Q31" s="42">
        <v>0.1</v>
      </c>
      <c r="R31" s="42"/>
      <c r="S31" s="42"/>
      <c r="T31" s="67"/>
    </row>
    <row r="32" spans="1:20" x14ac:dyDescent="0.3">
      <c r="A32" s="232" t="s">
        <v>29</v>
      </c>
      <c r="B32" s="233"/>
      <c r="C32" s="56" t="s">
        <v>116</v>
      </c>
      <c r="D32" s="54"/>
      <c r="E32" s="223"/>
      <c r="F32" s="70" t="s">
        <v>90</v>
      </c>
      <c r="G32" s="66"/>
      <c r="H32" s="54"/>
      <c r="I32" s="42"/>
      <c r="J32" s="42"/>
      <c r="K32" s="42"/>
      <c r="L32" s="42" t="s">
        <v>90</v>
      </c>
      <c r="M32" s="67"/>
      <c r="N32" s="83" t="s">
        <v>205</v>
      </c>
      <c r="O32" s="45"/>
      <c r="P32" s="42">
        <v>0.1</v>
      </c>
      <c r="Q32" s="42">
        <v>0.1</v>
      </c>
      <c r="R32" s="42"/>
      <c r="S32" s="42"/>
      <c r="T32" s="67"/>
    </row>
    <row r="33" spans="1:20" x14ac:dyDescent="0.3">
      <c r="A33" s="232" t="s">
        <v>117</v>
      </c>
      <c r="B33" s="233"/>
      <c r="C33" s="56" t="s">
        <v>118</v>
      </c>
      <c r="D33" s="55"/>
      <c r="E33" s="224"/>
      <c r="F33" s="70" t="s">
        <v>90</v>
      </c>
      <c r="G33" s="14"/>
      <c r="H33" s="54"/>
      <c r="I33" s="43"/>
      <c r="J33" s="43"/>
      <c r="K33" s="43"/>
      <c r="L33" s="42" t="s">
        <v>90</v>
      </c>
      <c r="M33" s="72"/>
      <c r="N33" s="14"/>
      <c r="O33" s="43"/>
      <c r="P33" s="43"/>
      <c r="Q33" s="42">
        <v>0.1</v>
      </c>
      <c r="R33" s="42"/>
      <c r="S33" s="42"/>
      <c r="T33" s="67"/>
    </row>
    <row r="34" spans="1:20" x14ac:dyDescent="0.3">
      <c r="A34" s="234" t="s">
        <v>119</v>
      </c>
      <c r="B34" s="235"/>
      <c r="C34" s="61" t="s">
        <v>120</v>
      </c>
      <c r="D34" s="55"/>
      <c r="E34" s="224"/>
      <c r="F34" s="70" t="s">
        <v>90</v>
      </c>
      <c r="G34" s="14"/>
      <c r="H34" s="54"/>
      <c r="I34" s="43"/>
      <c r="J34" s="43"/>
      <c r="K34" s="43"/>
      <c r="L34" s="43"/>
      <c r="M34" s="68"/>
      <c r="N34" s="14"/>
      <c r="O34" s="43"/>
      <c r="P34" s="43"/>
      <c r="Q34" s="42">
        <v>0.1</v>
      </c>
      <c r="R34" s="42"/>
      <c r="S34" s="42"/>
      <c r="T34" s="67"/>
    </row>
    <row r="35" spans="1:20" x14ac:dyDescent="0.3">
      <c r="A35" s="234" t="s">
        <v>121</v>
      </c>
      <c r="B35" s="235"/>
      <c r="C35" s="62" t="s">
        <v>122</v>
      </c>
      <c r="D35" s="55"/>
      <c r="E35" s="224"/>
      <c r="F35" s="70" t="s">
        <v>90</v>
      </c>
      <c r="G35" s="14"/>
      <c r="H35" s="54"/>
      <c r="I35" s="43"/>
      <c r="J35" s="43"/>
      <c r="K35" s="43"/>
      <c r="L35" s="43"/>
      <c r="M35" s="68"/>
      <c r="N35" s="14"/>
      <c r="O35" s="43"/>
      <c r="P35" s="43"/>
      <c r="Q35" s="42">
        <v>0.1</v>
      </c>
      <c r="R35" s="42"/>
      <c r="S35" s="42"/>
      <c r="T35" s="67"/>
    </row>
    <row r="36" spans="1:20" x14ac:dyDescent="0.3">
      <c r="A36" s="234" t="s">
        <v>123</v>
      </c>
      <c r="B36" s="235"/>
      <c r="C36" s="56" t="s">
        <v>124</v>
      </c>
      <c r="D36" s="55"/>
      <c r="E36" s="224"/>
      <c r="F36" s="70" t="s">
        <v>90</v>
      </c>
      <c r="G36" s="14"/>
      <c r="H36" s="54"/>
      <c r="I36" s="43"/>
      <c r="J36" s="43"/>
      <c r="K36" s="43"/>
      <c r="L36" s="43"/>
      <c r="M36" s="68"/>
      <c r="N36" s="14"/>
      <c r="O36" s="43"/>
      <c r="P36" s="43"/>
      <c r="Q36" s="42">
        <v>0.1</v>
      </c>
      <c r="R36" s="42"/>
      <c r="S36" s="42"/>
      <c r="T36" s="67"/>
    </row>
    <row r="37" spans="1:20" x14ac:dyDescent="0.3">
      <c r="A37" s="234" t="s">
        <v>125</v>
      </c>
      <c r="B37" s="235"/>
      <c r="C37" s="56" t="s">
        <v>126</v>
      </c>
      <c r="D37" s="55"/>
      <c r="E37" s="224"/>
      <c r="F37" s="70" t="s">
        <v>90</v>
      </c>
      <c r="G37" s="14"/>
      <c r="H37" s="54"/>
      <c r="I37" s="43"/>
      <c r="J37" s="43"/>
      <c r="K37" s="43"/>
      <c r="L37" s="43"/>
      <c r="M37" s="68"/>
      <c r="N37" s="14"/>
      <c r="O37" s="43"/>
      <c r="P37" s="43"/>
      <c r="Q37" s="42">
        <v>0.1</v>
      </c>
      <c r="R37" s="42"/>
      <c r="S37" s="42"/>
      <c r="T37" s="67"/>
    </row>
    <row r="38" spans="1:20" x14ac:dyDescent="0.3">
      <c r="A38" s="232" t="s">
        <v>127</v>
      </c>
      <c r="B38" s="233"/>
      <c r="C38" s="59" t="s">
        <v>128</v>
      </c>
      <c r="D38" s="55"/>
      <c r="E38" s="224"/>
      <c r="F38" s="41"/>
      <c r="G38" s="58"/>
      <c r="H38" s="54"/>
      <c r="I38" s="47"/>
      <c r="J38" s="47"/>
      <c r="K38" s="47"/>
      <c r="L38" s="47"/>
      <c r="M38" s="75" t="s">
        <v>259</v>
      </c>
      <c r="N38" s="58"/>
      <c r="O38" s="47"/>
      <c r="P38" s="47"/>
      <c r="Q38" s="42">
        <v>0.1</v>
      </c>
      <c r="R38" s="42"/>
      <c r="S38" s="42"/>
      <c r="T38" s="67"/>
    </row>
    <row r="39" spans="1:20" x14ac:dyDescent="0.3">
      <c r="A39" s="234" t="s">
        <v>13</v>
      </c>
      <c r="B39" s="235"/>
      <c r="C39" s="57" t="s">
        <v>129</v>
      </c>
      <c r="D39" s="55"/>
      <c r="E39" s="224"/>
      <c r="F39" s="41"/>
      <c r="G39" s="14"/>
      <c r="H39" s="54"/>
      <c r="I39" s="43"/>
      <c r="J39" s="43"/>
      <c r="K39" s="43"/>
      <c r="L39" s="43"/>
      <c r="M39" s="68"/>
      <c r="N39" s="83" t="s">
        <v>205</v>
      </c>
      <c r="O39" s="45"/>
      <c r="P39" s="42">
        <v>0.1</v>
      </c>
      <c r="Q39" s="42">
        <v>0.1</v>
      </c>
      <c r="R39" s="42"/>
      <c r="S39" s="42"/>
      <c r="T39" s="67"/>
    </row>
    <row r="40" spans="1:20" x14ac:dyDescent="0.3">
      <c r="A40" s="241" t="s">
        <v>22</v>
      </c>
      <c r="B40" s="242"/>
      <c r="C40" s="56" t="s">
        <v>130</v>
      </c>
      <c r="D40" s="55"/>
      <c r="E40" s="224"/>
      <c r="F40" s="41"/>
      <c r="G40" s="14"/>
      <c r="H40" s="54"/>
      <c r="I40" s="43"/>
      <c r="J40" s="43"/>
      <c r="K40" s="43"/>
      <c r="L40" s="43"/>
      <c r="M40" s="68"/>
      <c r="N40" s="83"/>
      <c r="O40" s="45"/>
      <c r="P40" s="42">
        <v>0.1</v>
      </c>
      <c r="Q40" s="42">
        <v>0.1</v>
      </c>
      <c r="R40" s="42"/>
      <c r="S40" s="42"/>
      <c r="T40" s="67"/>
    </row>
    <row r="41" spans="1:20" x14ac:dyDescent="0.3">
      <c r="A41" s="241" t="s">
        <v>38</v>
      </c>
      <c r="B41" s="242"/>
      <c r="C41" s="56" t="s">
        <v>131</v>
      </c>
      <c r="D41" s="55"/>
      <c r="E41" s="224"/>
      <c r="F41" s="41"/>
      <c r="G41" s="14"/>
      <c r="H41" s="54"/>
      <c r="I41" s="43"/>
      <c r="J41" s="43"/>
      <c r="K41" s="43"/>
      <c r="L41" s="43"/>
      <c r="M41" s="68"/>
      <c r="N41" s="83"/>
      <c r="O41" s="45"/>
      <c r="P41" s="42">
        <v>0.1</v>
      </c>
      <c r="Q41" s="42">
        <v>0.1</v>
      </c>
      <c r="R41" s="42"/>
      <c r="S41" s="42"/>
      <c r="T41" s="67"/>
    </row>
    <row r="42" spans="1:20" x14ac:dyDescent="0.3">
      <c r="A42" s="243" t="s">
        <v>132</v>
      </c>
      <c r="B42" s="244"/>
      <c r="C42" s="56" t="s">
        <v>133</v>
      </c>
      <c r="D42" s="55"/>
      <c r="E42" s="224"/>
      <c r="F42" s="41"/>
      <c r="G42" s="14"/>
      <c r="H42" s="54"/>
      <c r="I42" s="43"/>
      <c r="J42" s="43"/>
      <c r="K42" s="43"/>
      <c r="L42" s="43"/>
      <c r="M42" s="68"/>
      <c r="N42" s="83"/>
      <c r="O42" s="45"/>
      <c r="P42" s="42"/>
      <c r="Q42" s="42">
        <v>0.1</v>
      </c>
      <c r="R42" s="42"/>
      <c r="S42" s="42"/>
      <c r="T42" s="67"/>
    </row>
    <row r="43" spans="1:20" x14ac:dyDescent="0.3">
      <c r="A43" s="245" t="s">
        <v>134</v>
      </c>
      <c r="B43" s="246"/>
      <c r="C43" s="56"/>
      <c r="D43" s="55"/>
      <c r="E43" s="224"/>
      <c r="F43" s="41"/>
      <c r="G43" s="14"/>
      <c r="H43" s="54"/>
      <c r="I43" s="43"/>
      <c r="J43" s="43"/>
      <c r="K43" s="43"/>
      <c r="L43" s="43"/>
      <c r="M43" s="68"/>
      <c r="N43" s="83" t="s">
        <v>205</v>
      </c>
      <c r="O43" s="45"/>
      <c r="P43" s="43"/>
      <c r="Q43" s="43"/>
      <c r="R43" s="43"/>
      <c r="S43" s="43"/>
      <c r="T43" s="68"/>
    </row>
    <row r="44" spans="1:20" ht="27" customHeight="1" x14ac:dyDescent="0.3">
      <c r="A44" s="245" t="s">
        <v>135</v>
      </c>
      <c r="B44" s="246"/>
      <c r="C44" s="63"/>
      <c r="D44" s="55"/>
      <c r="E44" s="224"/>
      <c r="F44" s="41"/>
      <c r="G44" s="76"/>
      <c r="H44" s="175"/>
      <c r="I44" s="49"/>
      <c r="J44" s="49"/>
      <c r="K44" s="49"/>
      <c r="L44" s="49"/>
      <c r="M44" s="77">
        <v>3</v>
      </c>
      <c r="N44" s="14"/>
      <c r="O44" s="43"/>
      <c r="P44" s="43"/>
      <c r="Q44" s="43"/>
      <c r="R44" s="43"/>
      <c r="S44" s="43"/>
      <c r="T44" s="68"/>
    </row>
    <row r="45" spans="1:20" ht="27" customHeight="1" thickBot="1" x14ac:dyDescent="0.35">
      <c r="A45" s="247" t="s">
        <v>136</v>
      </c>
      <c r="B45" s="248"/>
      <c r="C45" s="64"/>
      <c r="D45" s="85"/>
      <c r="E45" s="225"/>
      <c r="F45" s="71"/>
      <c r="G45" s="16"/>
      <c r="H45" s="85"/>
      <c r="I45" s="78"/>
      <c r="J45" s="78"/>
      <c r="K45" s="78"/>
      <c r="L45" s="78"/>
      <c r="M45" s="79">
        <v>1</v>
      </c>
      <c r="N45" s="16"/>
      <c r="O45" s="78"/>
      <c r="P45" s="78"/>
      <c r="Q45" s="78"/>
      <c r="R45" s="78"/>
      <c r="S45" s="78"/>
      <c r="T45" s="69"/>
    </row>
    <row r="46" spans="1:20" ht="15" thickBot="1" x14ac:dyDescent="0.35"/>
    <row r="47" spans="1:20" x14ac:dyDescent="0.3">
      <c r="A47" s="238" t="s">
        <v>165</v>
      </c>
      <c r="B47" s="239"/>
      <c r="C47" s="240"/>
    </row>
    <row r="48" spans="1:20" s="39" customFormat="1" x14ac:dyDescent="0.3">
      <c r="A48" s="86" t="s">
        <v>262</v>
      </c>
      <c r="B48" s="249" t="s">
        <v>260</v>
      </c>
      <c r="C48" s="250"/>
      <c r="D48"/>
      <c r="E48"/>
      <c r="F48"/>
      <c r="G48"/>
      <c r="H48"/>
      <c r="I48"/>
      <c r="J48"/>
      <c r="K48"/>
      <c r="L48"/>
      <c r="M48"/>
      <c r="N48"/>
      <c r="O48"/>
      <c r="P48"/>
      <c r="Q48"/>
      <c r="R48"/>
      <c r="S48"/>
      <c r="T48"/>
    </row>
    <row r="49" spans="1:20" x14ac:dyDescent="0.3">
      <c r="A49" s="83" t="s">
        <v>253</v>
      </c>
      <c r="B49" s="236" t="s">
        <v>167</v>
      </c>
      <c r="C49" s="237"/>
    </row>
    <row r="50" spans="1:20" s="39" customFormat="1" ht="15" thickBot="1" x14ac:dyDescent="0.35">
      <c r="A50" s="165" t="s">
        <v>90</v>
      </c>
      <c r="B50" s="252" t="s">
        <v>252</v>
      </c>
      <c r="C50" s="253"/>
      <c r="D50"/>
      <c r="E50"/>
      <c r="F50"/>
      <c r="G50"/>
      <c r="H50"/>
      <c r="I50"/>
      <c r="J50"/>
      <c r="K50"/>
      <c r="L50"/>
      <c r="M50"/>
      <c r="N50"/>
      <c r="O50"/>
      <c r="P50"/>
      <c r="Q50"/>
      <c r="R50"/>
      <c r="S50"/>
      <c r="T50"/>
    </row>
    <row r="51" spans="1:20" s="39" customFormat="1" x14ac:dyDescent="0.3">
      <c r="B51"/>
      <c r="D51"/>
      <c r="E51"/>
      <c r="F51"/>
      <c r="G51"/>
      <c r="H51"/>
      <c r="I51"/>
      <c r="J51"/>
      <c r="K51"/>
      <c r="L51"/>
      <c r="M51"/>
      <c r="N51"/>
      <c r="O51"/>
      <c r="P51"/>
      <c r="Q51"/>
      <c r="R51"/>
      <c r="S51"/>
      <c r="T51"/>
    </row>
    <row r="53" spans="1:20" s="39" customFormat="1" x14ac:dyDescent="0.3">
      <c r="D53"/>
      <c r="E53"/>
      <c r="F53"/>
      <c r="G53"/>
      <c r="H53"/>
      <c r="I53"/>
      <c r="J53"/>
      <c r="K53"/>
      <c r="L53"/>
      <c r="M53"/>
      <c r="N53"/>
      <c r="O53"/>
      <c r="P53"/>
      <c r="Q53"/>
      <c r="R53"/>
      <c r="S53"/>
      <c r="T53"/>
    </row>
  </sheetData>
  <mergeCells count="52">
    <mergeCell ref="B50:C50"/>
    <mergeCell ref="I3:J3"/>
    <mergeCell ref="G2:M2"/>
    <mergeCell ref="D2:F2"/>
    <mergeCell ref="A14:B14"/>
    <mergeCell ref="A2:C2"/>
    <mergeCell ref="A3:C3"/>
    <mergeCell ref="A4:C4"/>
    <mergeCell ref="A5:B5"/>
    <mergeCell ref="A6:B6"/>
    <mergeCell ref="A7:B7"/>
    <mergeCell ref="A8:B8"/>
    <mergeCell ref="A9:B9"/>
    <mergeCell ref="A10:B10"/>
    <mergeCell ref="A11:B11"/>
    <mergeCell ref="A12:B12"/>
    <mergeCell ref="A1:T1"/>
    <mergeCell ref="A36:B36"/>
    <mergeCell ref="A37:B37"/>
    <mergeCell ref="A13:B13"/>
    <mergeCell ref="A26:B26"/>
    <mergeCell ref="A15:B15"/>
    <mergeCell ref="A16:B16"/>
    <mergeCell ref="A17:B17"/>
    <mergeCell ref="A18:B18"/>
    <mergeCell ref="A19:B19"/>
    <mergeCell ref="A20:B20"/>
    <mergeCell ref="A21:B21"/>
    <mergeCell ref="A22:B22"/>
    <mergeCell ref="A23:B23"/>
    <mergeCell ref="A24:B24"/>
    <mergeCell ref="A25:B25"/>
    <mergeCell ref="B49:C49"/>
    <mergeCell ref="A47:C47"/>
    <mergeCell ref="A39:B39"/>
    <mergeCell ref="A40:B40"/>
    <mergeCell ref="A41:B41"/>
    <mergeCell ref="A42:B42"/>
    <mergeCell ref="A43:B43"/>
    <mergeCell ref="A44:B44"/>
    <mergeCell ref="A45:B45"/>
    <mergeCell ref="B48:C48"/>
    <mergeCell ref="A38:B38"/>
    <mergeCell ref="A27:B27"/>
    <mergeCell ref="A28:B28"/>
    <mergeCell ref="A29:B29"/>
    <mergeCell ref="A30:B30"/>
    <mergeCell ref="A32:B32"/>
    <mergeCell ref="A33:B33"/>
    <mergeCell ref="A34:B34"/>
    <mergeCell ref="A35:B35"/>
    <mergeCell ref="A31:B31"/>
  </mergeCells>
  <phoneticPr fontId="29" type="noConversion"/>
  <conditionalFormatting sqref="C34">
    <cfRule type="duplicateValues" dxfId="0" priority="1"/>
  </conditionalFormatting>
  <pageMargins left="0.70866141732283472" right="0.70866141732283472" top="0.74803149606299213" bottom="0.74803149606299213" header="0.31496062992125984" footer="0.31496062992125984"/>
  <pageSetup paperSize="9" scale="45" orientation="landscape" r:id="rId1"/>
  <colBreaks count="1" manualBreakCount="1">
    <brk id="13" min="1" max="5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5066C-4500-4A38-8F29-ECB38F5FCE98}">
  <sheetPr>
    <pageSetUpPr fitToPage="1"/>
  </sheetPr>
  <dimension ref="A1:D53"/>
  <sheetViews>
    <sheetView zoomScale="25" zoomScaleNormal="25" zoomScaleSheetLayoutView="100" workbookViewId="0">
      <selection sqref="A1:D1"/>
    </sheetView>
  </sheetViews>
  <sheetFormatPr defaultRowHeight="14.4" x14ac:dyDescent="0.3"/>
  <cols>
    <col min="1" max="1" width="85.5546875" bestFit="1" customWidth="1"/>
    <col min="2" max="2" width="22.5546875" bestFit="1" customWidth="1"/>
    <col min="3" max="3" width="23" bestFit="1" customWidth="1"/>
    <col min="4" max="4" width="59.21875" customWidth="1"/>
  </cols>
  <sheetData>
    <row r="1" spans="1:4" ht="26.4" thickBot="1" x14ac:dyDescent="0.35">
      <c r="A1" s="251" t="s">
        <v>282</v>
      </c>
      <c r="B1" s="251"/>
      <c r="C1" s="251"/>
      <c r="D1" s="251"/>
    </row>
    <row r="2" spans="1:4" ht="21.6" thickBot="1" x14ac:dyDescent="0.45">
      <c r="A2" s="19" t="s">
        <v>23</v>
      </c>
      <c r="B2" s="20" t="s">
        <v>24</v>
      </c>
      <c r="C2" s="286" t="s">
        <v>25</v>
      </c>
      <c r="D2" s="287"/>
    </row>
    <row r="3" spans="1:4" ht="21" x14ac:dyDescent="0.4">
      <c r="A3" s="8" t="s">
        <v>26</v>
      </c>
      <c r="B3" s="9"/>
      <c r="C3" s="10"/>
      <c r="D3" s="11"/>
    </row>
    <row r="4" spans="1:4" ht="43.2" x14ac:dyDescent="0.3">
      <c r="A4" s="12" t="s">
        <v>42</v>
      </c>
      <c r="B4" s="7">
        <v>0.1</v>
      </c>
      <c r="C4" s="284" t="s">
        <v>41</v>
      </c>
      <c r="D4" s="285"/>
    </row>
    <row r="5" spans="1:4" ht="28.8" x14ac:dyDescent="0.3">
      <c r="A5" s="13" t="s">
        <v>27</v>
      </c>
      <c r="B5" s="7">
        <v>2E-3</v>
      </c>
      <c r="C5" s="284"/>
      <c r="D5" s="285"/>
    </row>
    <row r="6" spans="1:4" ht="14.55" customHeight="1" x14ac:dyDescent="0.3">
      <c r="A6" s="14" t="s">
        <v>0</v>
      </c>
      <c r="B6" s="7">
        <v>0.1</v>
      </c>
      <c r="C6" s="284"/>
      <c r="D6" s="285"/>
    </row>
    <row r="7" spans="1:4" x14ac:dyDescent="0.3">
      <c r="A7" s="14" t="s">
        <v>1</v>
      </c>
      <c r="B7" s="7">
        <v>0.1</v>
      </c>
      <c r="C7" s="284"/>
      <c r="D7" s="285"/>
    </row>
    <row r="8" spans="1:4" x14ac:dyDescent="0.3">
      <c r="A8" s="14" t="s">
        <v>8</v>
      </c>
      <c r="B8" s="7">
        <v>0.1</v>
      </c>
      <c r="C8" s="284"/>
      <c r="D8" s="285"/>
    </row>
    <row r="9" spans="1:4" x14ac:dyDescent="0.3">
      <c r="A9" s="14" t="s">
        <v>2</v>
      </c>
      <c r="B9" s="7">
        <v>0.1</v>
      </c>
      <c r="C9" s="284"/>
      <c r="D9" s="285"/>
    </row>
    <row r="10" spans="1:4" x14ac:dyDescent="0.3">
      <c r="A10" s="14" t="s">
        <v>5</v>
      </c>
      <c r="B10" s="7">
        <v>0.1</v>
      </c>
      <c r="C10" s="284"/>
      <c r="D10" s="285"/>
    </row>
    <row r="11" spans="1:4" x14ac:dyDescent="0.3">
      <c r="A11" s="14" t="s">
        <v>7</v>
      </c>
      <c r="B11" s="7">
        <v>0.1</v>
      </c>
      <c r="C11" s="284"/>
      <c r="D11" s="285"/>
    </row>
    <row r="12" spans="1:4" x14ac:dyDescent="0.3">
      <c r="A12" s="14" t="s">
        <v>28</v>
      </c>
      <c r="B12" s="7">
        <v>0.1</v>
      </c>
      <c r="C12" s="284"/>
      <c r="D12" s="285"/>
    </row>
    <row r="13" spans="1:4" x14ac:dyDescent="0.3">
      <c r="A13" s="14" t="s">
        <v>44</v>
      </c>
      <c r="B13" s="7">
        <v>0.1</v>
      </c>
      <c r="C13" s="284"/>
      <c r="D13" s="285"/>
    </row>
    <row r="14" spans="1:4" x14ac:dyDescent="0.3">
      <c r="A14" s="14" t="s">
        <v>6</v>
      </c>
      <c r="B14" s="7">
        <v>0.1</v>
      </c>
      <c r="C14" s="284"/>
      <c r="D14" s="285"/>
    </row>
    <row r="15" spans="1:4" x14ac:dyDescent="0.3">
      <c r="A15" s="14" t="s">
        <v>12</v>
      </c>
      <c r="B15" s="7">
        <v>0.1</v>
      </c>
      <c r="C15" s="284"/>
      <c r="D15" s="285"/>
    </row>
    <row r="16" spans="1:4" x14ac:dyDescent="0.3">
      <c r="A16" s="14" t="s">
        <v>13</v>
      </c>
      <c r="B16" s="7">
        <v>0.1</v>
      </c>
      <c r="C16" s="284"/>
      <c r="D16" s="285"/>
    </row>
    <row r="17" spans="1:4" x14ac:dyDescent="0.3">
      <c r="A17" s="14" t="s">
        <v>19</v>
      </c>
      <c r="B17" s="7">
        <v>0.1</v>
      </c>
      <c r="C17" s="284"/>
      <c r="D17" s="285"/>
    </row>
    <row r="18" spans="1:4" x14ac:dyDescent="0.3">
      <c r="A18" s="13" t="s">
        <v>34</v>
      </c>
      <c r="B18" s="7">
        <v>0.1</v>
      </c>
      <c r="C18" s="284"/>
      <c r="D18" s="285"/>
    </row>
    <row r="19" spans="1:4" x14ac:dyDescent="0.3">
      <c r="A19" s="13" t="s">
        <v>20</v>
      </c>
      <c r="B19" s="7">
        <v>0.1</v>
      </c>
      <c r="C19" s="284"/>
      <c r="D19" s="285"/>
    </row>
    <row r="20" spans="1:4" x14ac:dyDescent="0.3">
      <c r="A20" s="15" t="s">
        <v>22</v>
      </c>
      <c r="B20" s="7">
        <v>0.1</v>
      </c>
      <c r="C20" s="284"/>
      <c r="D20" s="285"/>
    </row>
    <row r="21" spans="1:4" x14ac:dyDescent="0.3">
      <c r="A21" s="15" t="s">
        <v>38</v>
      </c>
      <c r="B21" s="7">
        <v>0.1</v>
      </c>
      <c r="C21" s="284"/>
      <c r="D21" s="285"/>
    </row>
    <row r="22" spans="1:4" x14ac:dyDescent="0.3">
      <c r="A22" s="15" t="s">
        <v>43</v>
      </c>
      <c r="B22" s="7">
        <v>0.1</v>
      </c>
      <c r="C22" s="284"/>
      <c r="D22" s="285"/>
    </row>
    <row r="23" spans="1:4" x14ac:dyDescent="0.3">
      <c r="A23" s="14" t="s">
        <v>39</v>
      </c>
      <c r="B23" s="7">
        <v>0.1</v>
      </c>
      <c r="C23" s="284"/>
      <c r="D23" s="285"/>
    </row>
    <row r="24" spans="1:4" x14ac:dyDescent="0.3">
      <c r="A24" s="14" t="s">
        <v>21</v>
      </c>
      <c r="B24" s="7">
        <v>0.1</v>
      </c>
      <c r="C24" s="284"/>
      <c r="D24" s="285"/>
    </row>
    <row r="25" spans="1:4" x14ac:dyDescent="0.3">
      <c r="A25" s="14" t="s">
        <v>35</v>
      </c>
      <c r="B25" s="7">
        <v>0.1</v>
      </c>
      <c r="C25" s="284"/>
      <c r="D25" s="285"/>
    </row>
    <row r="26" spans="1:4" x14ac:dyDescent="0.3">
      <c r="A26" s="14" t="s">
        <v>36</v>
      </c>
      <c r="B26" s="7">
        <v>0.1</v>
      </c>
      <c r="C26" s="284"/>
      <c r="D26" s="285"/>
    </row>
    <row r="27" spans="1:4" ht="15" thickBot="1" x14ac:dyDescent="0.35">
      <c r="A27" s="16" t="s">
        <v>29</v>
      </c>
      <c r="B27" s="17">
        <v>0.1</v>
      </c>
      <c r="C27" s="279"/>
      <c r="D27" s="280"/>
    </row>
    <row r="28" spans="1:4" ht="21" x14ac:dyDescent="0.4">
      <c r="A28" s="8" t="s">
        <v>30</v>
      </c>
      <c r="B28" s="9"/>
      <c r="C28" s="10"/>
      <c r="D28" s="11"/>
    </row>
    <row r="29" spans="1:4" ht="15" customHeight="1" x14ac:dyDescent="0.3">
      <c r="A29" s="14" t="s">
        <v>2</v>
      </c>
      <c r="B29" s="7">
        <v>10</v>
      </c>
      <c r="C29" s="288" t="s">
        <v>45</v>
      </c>
      <c r="D29" s="289"/>
    </row>
    <row r="30" spans="1:4" x14ac:dyDescent="0.3">
      <c r="A30" s="14" t="s">
        <v>4</v>
      </c>
      <c r="B30" s="7">
        <v>6</v>
      </c>
      <c r="C30" s="290"/>
      <c r="D30" s="291"/>
    </row>
    <row r="31" spans="1:4" x14ac:dyDescent="0.3">
      <c r="A31" s="14" t="s">
        <v>0</v>
      </c>
      <c r="B31" s="7">
        <v>0.1</v>
      </c>
      <c r="C31" s="290"/>
      <c r="D31" s="291"/>
    </row>
    <row r="32" spans="1:4" x14ac:dyDescent="0.3">
      <c r="A32" s="14" t="s">
        <v>8</v>
      </c>
      <c r="B32" s="7">
        <v>0.06</v>
      </c>
      <c r="C32" s="290"/>
      <c r="D32" s="291"/>
    </row>
    <row r="33" spans="1:4" x14ac:dyDescent="0.3">
      <c r="A33" s="14" t="s">
        <v>5</v>
      </c>
      <c r="B33" s="7">
        <v>6</v>
      </c>
      <c r="C33" s="290"/>
      <c r="D33" s="291"/>
    </row>
    <row r="34" spans="1:4" x14ac:dyDescent="0.3">
      <c r="A34" s="14" t="s">
        <v>7</v>
      </c>
      <c r="B34" s="7">
        <v>0.1</v>
      </c>
      <c r="C34" s="290"/>
      <c r="D34" s="291"/>
    </row>
    <row r="35" spans="1:4" x14ac:dyDescent="0.3">
      <c r="A35" s="14" t="s">
        <v>1</v>
      </c>
      <c r="B35" s="7">
        <v>0.1</v>
      </c>
      <c r="C35" s="292"/>
      <c r="D35" s="293"/>
    </row>
    <row r="36" spans="1:4" ht="15" customHeight="1" x14ac:dyDescent="0.3">
      <c r="A36" s="14" t="s">
        <v>3</v>
      </c>
      <c r="B36" s="7">
        <v>3</v>
      </c>
      <c r="C36" s="288" t="s">
        <v>46</v>
      </c>
      <c r="D36" s="289"/>
    </row>
    <row r="37" spans="1:4" x14ac:dyDescent="0.3">
      <c r="A37" s="14" t="s">
        <v>6</v>
      </c>
      <c r="B37" s="7">
        <v>0.3</v>
      </c>
      <c r="C37" s="290"/>
      <c r="D37" s="291"/>
    </row>
    <row r="38" spans="1:4" x14ac:dyDescent="0.3">
      <c r="A38" s="14" t="s">
        <v>19</v>
      </c>
      <c r="B38" s="7">
        <v>0.1</v>
      </c>
      <c r="C38" s="290"/>
      <c r="D38" s="291"/>
    </row>
    <row r="39" spans="1:4" x14ac:dyDescent="0.3">
      <c r="A39" s="14" t="s">
        <v>12</v>
      </c>
      <c r="B39" s="7">
        <v>0.3</v>
      </c>
      <c r="C39" s="290"/>
      <c r="D39" s="291"/>
    </row>
    <row r="40" spans="1:4" x14ac:dyDescent="0.3">
      <c r="A40" s="14" t="s">
        <v>31</v>
      </c>
      <c r="B40" s="7">
        <v>0.1</v>
      </c>
      <c r="C40" s="290"/>
      <c r="D40" s="291"/>
    </row>
    <row r="41" spans="1:4" x14ac:dyDescent="0.3">
      <c r="A41" s="14" t="s">
        <v>13</v>
      </c>
      <c r="B41" s="7">
        <v>0.1</v>
      </c>
      <c r="C41" s="290"/>
      <c r="D41" s="291"/>
    </row>
    <row r="42" spans="1:4" ht="15" thickBot="1" x14ac:dyDescent="0.35">
      <c r="A42" s="16" t="s">
        <v>32</v>
      </c>
      <c r="B42" s="17">
        <v>0.1</v>
      </c>
      <c r="C42" s="294"/>
      <c r="D42" s="295"/>
    </row>
    <row r="43" spans="1:4" ht="21" x14ac:dyDescent="0.4">
      <c r="A43" s="8" t="s">
        <v>33</v>
      </c>
      <c r="B43" s="9"/>
      <c r="C43" s="10"/>
      <c r="D43" s="11"/>
    </row>
    <row r="44" spans="1:4" ht="56.25" customHeight="1" thickBot="1" x14ac:dyDescent="0.35">
      <c r="A44" s="18" t="s">
        <v>1</v>
      </c>
      <c r="B44" s="17">
        <v>4.4999999999999998E-2</v>
      </c>
      <c r="C44" s="279" t="s">
        <v>47</v>
      </c>
      <c r="D44" s="280"/>
    </row>
    <row r="45" spans="1:4" ht="21" x14ac:dyDescent="0.4">
      <c r="A45" s="8" t="s">
        <v>48</v>
      </c>
      <c r="B45" s="9"/>
      <c r="C45" s="10"/>
      <c r="D45" s="11"/>
    </row>
    <row r="46" spans="1:4" ht="60" customHeight="1" x14ac:dyDescent="0.3">
      <c r="A46" s="12" t="s">
        <v>49</v>
      </c>
      <c r="B46" s="7">
        <v>0.1</v>
      </c>
      <c r="C46" s="288" t="s">
        <v>50</v>
      </c>
      <c r="D46" s="289"/>
    </row>
    <row r="47" spans="1:4" ht="15" thickBot="1" x14ac:dyDescent="0.35">
      <c r="A47" s="21" t="s">
        <v>15</v>
      </c>
      <c r="B47" s="180">
        <v>0.5</v>
      </c>
      <c r="C47" s="290"/>
      <c r="D47" s="291"/>
    </row>
    <row r="48" spans="1:4" ht="21" x14ac:dyDescent="0.4">
      <c r="A48" s="22" t="s">
        <v>37</v>
      </c>
      <c r="B48" s="23"/>
      <c r="C48" s="24"/>
      <c r="D48" s="25"/>
    </row>
    <row r="49" spans="1:4" x14ac:dyDescent="0.3">
      <c r="A49" s="14" t="s">
        <v>1</v>
      </c>
      <c r="B49" s="7">
        <v>9.9000000000000008E-3</v>
      </c>
      <c r="C49" s="242" t="s">
        <v>51</v>
      </c>
      <c r="D49" s="281"/>
    </row>
    <row r="50" spans="1:4" x14ac:dyDescent="0.3">
      <c r="A50" s="14" t="s">
        <v>0</v>
      </c>
      <c r="B50" s="7">
        <v>0.02</v>
      </c>
      <c r="C50" s="242"/>
      <c r="D50" s="281"/>
    </row>
    <row r="51" spans="1:4" ht="15" thickBot="1" x14ac:dyDescent="0.35">
      <c r="A51" s="16" t="s">
        <v>9</v>
      </c>
      <c r="B51" s="17">
        <f>330/1000</f>
        <v>0.33</v>
      </c>
      <c r="C51" s="282"/>
      <c r="D51" s="283"/>
    </row>
    <row r="52" spans="1:4" ht="21" x14ac:dyDescent="0.4">
      <c r="A52" s="26" t="s">
        <v>40</v>
      </c>
      <c r="B52" s="27"/>
      <c r="C52" s="28"/>
      <c r="D52" s="11"/>
    </row>
    <row r="53" spans="1:4" ht="109.5" customHeight="1" thickBot="1" x14ac:dyDescent="0.35">
      <c r="A53" s="18" t="s">
        <v>52</v>
      </c>
      <c r="B53" s="17">
        <v>0.05</v>
      </c>
      <c r="C53" s="279" t="s">
        <v>273</v>
      </c>
      <c r="D53" s="280"/>
    </row>
  </sheetData>
  <mergeCells count="9">
    <mergeCell ref="A1:D1"/>
    <mergeCell ref="C53:D53"/>
    <mergeCell ref="C49:D51"/>
    <mergeCell ref="C4:D27"/>
    <mergeCell ref="C2:D2"/>
    <mergeCell ref="C44:D44"/>
    <mergeCell ref="C46:D47"/>
    <mergeCell ref="C29:D35"/>
    <mergeCell ref="C36:D42"/>
  </mergeCells>
  <pageMargins left="0.7" right="0.7" top="0.75" bottom="0.75" header="0.3" footer="0.3"/>
  <pageSetup paperSize="9" scale="4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CDB9B-98CE-4431-BBB3-5DC0DEA20954}">
  <sheetPr>
    <pageSetUpPr fitToPage="1"/>
  </sheetPr>
  <dimension ref="A1:C20"/>
  <sheetViews>
    <sheetView topLeftCell="A12" zoomScale="70" zoomScaleNormal="70" zoomScaleSheetLayoutView="85" workbookViewId="0">
      <selection sqref="A1:C1"/>
    </sheetView>
  </sheetViews>
  <sheetFormatPr defaultRowHeight="14.4" x14ac:dyDescent="0.3"/>
  <cols>
    <col min="2" max="2" width="30.109375" bestFit="1" customWidth="1"/>
    <col min="3" max="3" width="81.5546875" bestFit="1" customWidth="1"/>
  </cols>
  <sheetData>
    <row r="1" spans="1:3" ht="26.4" thickBot="1" x14ac:dyDescent="0.35">
      <c r="A1" s="251" t="s">
        <v>283</v>
      </c>
      <c r="B1" s="251"/>
      <c r="C1" s="251"/>
    </row>
    <row r="2" spans="1:3" ht="29.4" thickBot="1" x14ac:dyDescent="0.35">
      <c r="A2" s="188" t="s">
        <v>57</v>
      </c>
      <c r="B2" s="189" t="s">
        <v>58</v>
      </c>
      <c r="C2" s="190" t="s">
        <v>59</v>
      </c>
    </row>
    <row r="3" spans="1:3" x14ac:dyDescent="0.3">
      <c r="A3" s="300" t="s">
        <v>60</v>
      </c>
      <c r="B3" s="301" t="s">
        <v>61</v>
      </c>
      <c r="C3" s="191" t="s">
        <v>62</v>
      </c>
    </row>
    <row r="4" spans="1:3" ht="43.2" x14ac:dyDescent="0.3">
      <c r="A4" s="296"/>
      <c r="B4" s="298"/>
      <c r="C4" s="192" t="s">
        <v>63</v>
      </c>
    </row>
    <row r="5" spans="1:3" x14ac:dyDescent="0.3">
      <c r="A5" s="296"/>
      <c r="B5" s="298"/>
      <c r="C5" s="193" t="s">
        <v>64</v>
      </c>
    </row>
    <row r="6" spans="1:3" x14ac:dyDescent="0.3">
      <c r="A6" s="296" t="s">
        <v>65</v>
      </c>
      <c r="B6" s="298" t="s">
        <v>66</v>
      </c>
      <c r="C6" s="194" t="s">
        <v>67</v>
      </c>
    </row>
    <row r="7" spans="1:3" ht="43.2" x14ac:dyDescent="0.3">
      <c r="A7" s="296"/>
      <c r="B7" s="298"/>
      <c r="C7" s="195" t="s">
        <v>68</v>
      </c>
    </row>
    <row r="8" spans="1:3" x14ac:dyDescent="0.3">
      <c r="A8" s="296"/>
      <c r="B8" s="298"/>
      <c r="C8" s="195" t="s">
        <v>69</v>
      </c>
    </row>
    <row r="9" spans="1:3" x14ac:dyDescent="0.3">
      <c r="A9" s="296"/>
      <c r="B9" s="298"/>
      <c r="C9" s="195" t="s">
        <v>70</v>
      </c>
    </row>
    <row r="10" spans="1:3" ht="28.8" x14ac:dyDescent="0.3">
      <c r="A10" s="296"/>
      <c r="B10" s="298"/>
      <c r="C10" s="195" t="s">
        <v>71</v>
      </c>
    </row>
    <row r="11" spans="1:3" x14ac:dyDescent="0.3">
      <c r="A11" s="296"/>
      <c r="B11" s="298"/>
      <c r="C11" s="195" t="s">
        <v>72</v>
      </c>
    </row>
    <row r="12" spans="1:3" ht="28.8" x14ac:dyDescent="0.3">
      <c r="A12" s="296"/>
      <c r="B12" s="298"/>
      <c r="C12" s="193" t="s">
        <v>73</v>
      </c>
    </row>
    <row r="13" spans="1:3" ht="43.2" x14ac:dyDescent="0.3">
      <c r="A13" s="296" t="s">
        <v>74</v>
      </c>
      <c r="B13" s="298" t="s">
        <v>75</v>
      </c>
      <c r="C13" s="196" t="s">
        <v>274</v>
      </c>
    </row>
    <row r="14" spans="1:3" x14ac:dyDescent="0.3">
      <c r="A14" s="296"/>
      <c r="B14" s="298"/>
      <c r="C14" s="197" t="s">
        <v>76</v>
      </c>
    </row>
    <row r="15" spans="1:3" ht="43.2" x14ac:dyDescent="0.3">
      <c r="A15" s="296"/>
      <c r="B15" s="298"/>
      <c r="C15" s="197" t="s">
        <v>275</v>
      </c>
    </row>
    <row r="16" spans="1:3" ht="28.8" x14ac:dyDescent="0.3">
      <c r="A16" s="296"/>
      <c r="B16" s="298"/>
      <c r="C16" s="197" t="s">
        <v>276</v>
      </c>
    </row>
    <row r="17" spans="1:3" ht="28.8" x14ac:dyDescent="0.3">
      <c r="A17" s="296"/>
      <c r="B17" s="298"/>
      <c r="C17" s="197" t="s">
        <v>277</v>
      </c>
    </row>
    <row r="18" spans="1:3" ht="43.2" x14ac:dyDescent="0.3">
      <c r="A18" s="296"/>
      <c r="B18" s="298"/>
      <c r="C18" s="197" t="s">
        <v>278</v>
      </c>
    </row>
    <row r="19" spans="1:3" ht="43.2" x14ac:dyDescent="0.3">
      <c r="A19" s="296"/>
      <c r="B19" s="298"/>
      <c r="C19" s="197" t="s">
        <v>279</v>
      </c>
    </row>
    <row r="20" spans="1:3" ht="43.8" thickBot="1" x14ac:dyDescent="0.35">
      <c r="A20" s="297"/>
      <c r="B20" s="299"/>
      <c r="C20" s="198" t="s">
        <v>280</v>
      </c>
    </row>
  </sheetData>
  <mergeCells count="7">
    <mergeCell ref="A13:A20"/>
    <mergeCell ref="B13:B20"/>
    <mergeCell ref="A1:C1"/>
    <mergeCell ref="A3:A5"/>
    <mergeCell ref="B3:B5"/>
    <mergeCell ref="A6:A12"/>
    <mergeCell ref="B6:B12"/>
  </mergeCells>
  <pageMargins left="0.7" right="0.7" top="0.75" bottom="0.75" header="0.3" footer="0.3"/>
  <pageSetup paperSize="9" scale="7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59F21-AE51-421F-B90D-60B98A0E7BC0}">
  <dimension ref="A1:R18"/>
  <sheetViews>
    <sheetView zoomScale="25" zoomScaleNormal="25" workbookViewId="0">
      <selection activeCell="H17" sqref="H17"/>
    </sheetView>
  </sheetViews>
  <sheetFormatPr defaultRowHeight="14.4" x14ac:dyDescent="0.3"/>
  <cols>
    <col min="1" max="1" width="10.77734375" customWidth="1"/>
    <col min="3" max="3" width="16.21875" customWidth="1"/>
    <col min="4" max="4" width="25.21875" bestFit="1" customWidth="1"/>
    <col min="5" max="5" width="22.21875" customWidth="1"/>
    <col min="6" max="6" width="21.77734375" customWidth="1"/>
    <col min="7" max="7" width="14.5546875" customWidth="1"/>
    <col min="8" max="8" width="18.77734375" customWidth="1"/>
    <col min="9" max="9" width="15.21875" bestFit="1" customWidth="1"/>
    <col min="10" max="10" width="14.5546875" bestFit="1" customWidth="1"/>
    <col min="11" max="11" width="19.77734375" bestFit="1" customWidth="1"/>
    <col min="12" max="12" width="13.5546875" customWidth="1"/>
    <col min="13" max="13" width="11.21875" customWidth="1"/>
    <col min="14" max="14" width="14.77734375" bestFit="1" customWidth="1"/>
    <col min="15" max="15" width="10.6640625" customWidth="1"/>
    <col min="16" max="16" width="20.88671875" customWidth="1"/>
    <col min="17" max="17" width="10.5546875" customWidth="1"/>
    <col min="18" max="18" width="13.21875" bestFit="1" customWidth="1"/>
  </cols>
  <sheetData>
    <row r="1" spans="1:18" ht="26.4" thickBot="1" x14ac:dyDescent="0.35">
      <c r="A1" s="251" t="s">
        <v>284</v>
      </c>
      <c r="B1" s="251"/>
      <c r="C1" s="251"/>
      <c r="D1" s="251"/>
      <c r="E1" s="251"/>
      <c r="F1" s="251"/>
      <c r="G1" s="251"/>
      <c r="H1" s="251"/>
      <c r="I1" s="251"/>
      <c r="J1" s="251"/>
      <c r="K1" s="251"/>
      <c r="L1" s="251"/>
      <c r="M1" s="251"/>
      <c r="N1" s="251"/>
      <c r="O1" s="251"/>
      <c r="P1" s="251"/>
      <c r="Q1" s="251"/>
      <c r="R1" s="251"/>
    </row>
    <row r="2" spans="1:18" ht="15.6" x14ac:dyDescent="0.3">
      <c r="A2" s="307" t="s">
        <v>141</v>
      </c>
      <c r="B2" s="308"/>
      <c r="C2" s="309"/>
      <c r="D2" s="166" t="s">
        <v>142</v>
      </c>
      <c r="E2" s="310" t="s">
        <v>143</v>
      </c>
      <c r="F2" s="311"/>
      <c r="G2" s="312"/>
      <c r="H2" s="312"/>
      <c r="I2" s="312"/>
      <c r="J2" s="312"/>
      <c r="K2" s="313"/>
      <c r="L2" s="155" t="s">
        <v>30</v>
      </c>
      <c r="M2" s="156" t="s">
        <v>33</v>
      </c>
      <c r="N2" s="156" t="s">
        <v>26</v>
      </c>
      <c r="O2" s="156" t="s">
        <v>83</v>
      </c>
      <c r="P2" s="156" t="s">
        <v>84</v>
      </c>
      <c r="Q2" s="156" t="s">
        <v>37</v>
      </c>
      <c r="R2" s="157" t="s">
        <v>40</v>
      </c>
    </row>
    <row r="3" spans="1:18" s="50" customFormat="1" ht="15.6" x14ac:dyDescent="0.3">
      <c r="A3" s="314" t="s">
        <v>173</v>
      </c>
      <c r="B3" s="315"/>
      <c r="C3" s="316"/>
      <c r="D3" s="158" t="s">
        <v>170</v>
      </c>
      <c r="E3" s="158" t="s">
        <v>299</v>
      </c>
      <c r="F3" s="229" t="s">
        <v>269</v>
      </c>
      <c r="G3" s="317" t="s">
        <v>80</v>
      </c>
      <c r="H3" s="317"/>
      <c r="I3" s="167" t="s">
        <v>81</v>
      </c>
      <c r="J3" s="167" t="s">
        <v>79</v>
      </c>
      <c r="K3" s="159" t="s">
        <v>82</v>
      </c>
      <c r="L3" s="160" t="s">
        <v>152</v>
      </c>
      <c r="M3" s="161" t="s">
        <v>154</v>
      </c>
      <c r="N3" s="161" t="s">
        <v>155</v>
      </c>
      <c r="O3" s="161" t="s">
        <v>166</v>
      </c>
      <c r="P3" s="161" t="s">
        <v>174</v>
      </c>
      <c r="Q3" s="161" t="s">
        <v>164</v>
      </c>
      <c r="R3" s="162" t="s">
        <v>168</v>
      </c>
    </row>
    <row r="4" spans="1:18" ht="28.8" x14ac:dyDescent="0.3">
      <c r="A4" s="314" t="s">
        <v>140</v>
      </c>
      <c r="B4" s="315"/>
      <c r="C4" s="316"/>
      <c r="D4" s="90" t="s">
        <v>148</v>
      </c>
      <c r="E4" s="177" t="s">
        <v>148</v>
      </c>
      <c r="F4" s="91" t="s">
        <v>148</v>
      </c>
      <c r="G4" s="92" t="s">
        <v>150</v>
      </c>
      <c r="H4" s="92" t="s">
        <v>149</v>
      </c>
      <c r="I4" s="92" t="s">
        <v>147</v>
      </c>
      <c r="J4" s="91" t="s">
        <v>148</v>
      </c>
      <c r="K4" s="163" t="s">
        <v>146</v>
      </c>
      <c r="L4" s="164" t="s">
        <v>153</v>
      </c>
      <c r="M4" s="91" t="s">
        <v>153</v>
      </c>
      <c r="N4" s="91" t="s">
        <v>163</v>
      </c>
      <c r="O4" s="91" t="s">
        <v>153</v>
      </c>
      <c r="P4" s="91" t="s">
        <v>163</v>
      </c>
      <c r="Q4" s="91" t="s">
        <v>153</v>
      </c>
      <c r="R4" s="163" t="s">
        <v>153</v>
      </c>
    </row>
    <row r="5" spans="1:18" ht="16.2" thickBot="1" x14ac:dyDescent="0.35">
      <c r="A5" s="302" t="s">
        <v>237</v>
      </c>
      <c r="B5" s="303"/>
      <c r="C5" s="304"/>
      <c r="D5" s="112" t="s">
        <v>236</v>
      </c>
      <c r="E5" s="178" t="s">
        <v>236</v>
      </c>
      <c r="F5" s="113" t="s">
        <v>236</v>
      </c>
      <c r="G5" s="113" t="s">
        <v>236</v>
      </c>
      <c r="H5" s="117" t="s">
        <v>236</v>
      </c>
      <c r="I5" s="113" t="s">
        <v>236</v>
      </c>
      <c r="J5" s="113" t="s">
        <v>236</v>
      </c>
      <c r="K5" s="118" t="s">
        <v>236</v>
      </c>
      <c r="L5" s="119" t="s">
        <v>236</v>
      </c>
      <c r="M5" s="113" t="s">
        <v>236</v>
      </c>
      <c r="N5" s="117" t="s">
        <v>236</v>
      </c>
      <c r="O5" s="117" t="s">
        <v>236</v>
      </c>
      <c r="P5" s="113" t="s">
        <v>236</v>
      </c>
      <c r="Q5" s="113" t="s">
        <v>236</v>
      </c>
      <c r="R5" s="114" t="s">
        <v>236</v>
      </c>
    </row>
    <row r="6" spans="1:18" ht="15" thickBot="1" x14ac:dyDescent="0.35">
      <c r="A6" s="93" t="s">
        <v>94</v>
      </c>
      <c r="B6" s="324" t="s">
        <v>0</v>
      </c>
      <c r="C6" s="325"/>
      <c r="D6" s="96" t="s">
        <v>171</v>
      </c>
      <c r="E6" s="179" t="s">
        <v>171</v>
      </c>
      <c r="F6" s="42">
        <v>0.03</v>
      </c>
      <c r="G6" s="70">
        <v>0.5</v>
      </c>
      <c r="H6" s="105">
        <v>0.1</v>
      </c>
      <c r="I6" s="99" t="s">
        <v>171</v>
      </c>
      <c r="J6" s="99" t="s">
        <v>171</v>
      </c>
      <c r="K6" s="170" t="s">
        <v>255</v>
      </c>
      <c r="L6" s="116">
        <v>0.1</v>
      </c>
      <c r="M6" s="103" t="s">
        <v>171</v>
      </c>
      <c r="N6" s="105">
        <v>0.1</v>
      </c>
      <c r="O6" s="105">
        <v>0.1</v>
      </c>
      <c r="P6" s="99" t="s">
        <v>171</v>
      </c>
      <c r="Q6" s="42">
        <v>0.02</v>
      </c>
      <c r="R6" s="120" t="s">
        <v>171</v>
      </c>
    </row>
    <row r="7" spans="1:18" ht="15" thickBot="1" x14ac:dyDescent="0.35">
      <c r="A7" s="93" t="s">
        <v>95</v>
      </c>
      <c r="B7" s="324" t="s">
        <v>8</v>
      </c>
      <c r="C7" s="325"/>
      <c r="D7" s="96" t="s">
        <v>171</v>
      </c>
      <c r="E7" s="179" t="s">
        <v>171</v>
      </c>
      <c r="F7" s="105">
        <v>0.1</v>
      </c>
      <c r="G7" s="87" t="s">
        <v>171</v>
      </c>
      <c r="H7" s="98" t="s">
        <v>171</v>
      </c>
      <c r="I7" s="88" t="s">
        <v>171</v>
      </c>
      <c r="J7" s="88" t="s">
        <v>171</v>
      </c>
      <c r="K7" s="100">
        <v>1</v>
      </c>
      <c r="L7" s="101">
        <v>0.06</v>
      </c>
      <c r="M7" s="104" t="s">
        <v>171</v>
      </c>
      <c r="N7" s="105">
        <v>0.1</v>
      </c>
      <c r="O7" s="105">
        <v>0.1</v>
      </c>
      <c r="P7" s="88" t="s">
        <v>171</v>
      </c>
      <c r="Q7" s="87" t="s">
        <v>171</v>
      </c>
      <c r="R7" s="120" t="s">
        <v>171</v>
      </c>
    </row>
    <row r="8" spans="1:18" ht="15" thickBot="1" x14ac:dyDescent="0.35">
      <c r="A8" s="93" t="s">
        <v>103</v>
      </c>
      <c r="B8" s="324" t="s">
        <v>7</v>
      </c>
      <c r="C8" s="325"/>
      <c r="D8" s="96" t="s">
        <v>171</v>
      </c>
      <c r="E8" s="179" t="s">
        <v>171</v>
      </c>
      <c r="F8" s="105">
        <v>0.1</v>
      </c>
      <c r="G8" s="87" t="s">
        <v>171</v>
      </c>
      <c r="H8" s="87" t="s">
        <v>171</v>
      </c>
      <c r="I8" s="88" t="s">
        <v>171</v>
      </c>
      <c r="J8" s="88" t="s">
        <v>171</v>
      </c>
      <c r="K8" s="115">
        <v>1</v>
      </c>
      <c r="L8" s="116">
        <v>0.1</v>
      </c>
      <c r="M8" s="103" t="s">
        <v>171</v>
      </c>
      <c r="N8" s="105">
        <v>0.1</v>
      </c>
      <c r="O8" s="105">
        <v>0.1</v>
      </c>
      <c r="P8" s="88" t="s">
        <v>171</v>
      </c>
      <c r="Q8" s="87" t="s">
        <v>171</v>
      </c>
      <c r="R8" s="120" t="s">
        <v>171</v>
      </c>
    </row>
    <row r="9" spans="1:18" ht="15" thickBot="1" x14ac:dyDescent="0.35">
      <c r="A9" s="93" t="s">
        <v>105</v>
      </c>
      <c r="B9" s="324" t="s">
        <v>1</v>
      </c>
      <c r="C9" s="325"/>
      <c r="D9" s="96" t="s">
        <v>171</v>
      </c>
      <c r="E9" s="231">
        <v>0.03</v>
      </c>
      <c r="F9" s="42">
        <v>6.5000000000000002E-2</v>
      </c>
      <c r="G9" s="42">
        <v>0.03</v>
      </c>
      <c r="H9" s="42" t="s">
        <v>261</v>
      </c>
      <c r="I9" s="89">
        <v>6.4999999999999997E-4</v>
      </c>
      <c r="J9" s="88" t="s">
        <v>171</v>
      </c>
      <c r="K9" s="169" t="s">
        <v>256</v>
      </c>
      <c r="L9" s="116">
        <v>0.1</v>
      </c>
      <c r="M9" s="106">
        <v>4.4999999999999998E-2</v>
      </c>
      <c r="N9" s="105">
        <v>0.1</v>
      </c>
      <c r="O9" s="105">
        <v>0.1</v>
      </c>
      <c r="P9" s="88" t="s">
        <v>171</v>
      </c>
      <c r="Q9" s="48">
        <v>9.9000000000000008E-3</v>
      </c>
      <c r="R9" s="120" t="s">
        <v>171</v>
      </c>
    </row>
    <row r="10" spans="1:18" ht="15" thickBot="1" x14ac:dyDescent="0.35">
      <c r="A10" s="318" t="s">
        <v>204</v>
      </c>
      <c r="B10" s="319"/>
      <c r="C10" s="320"/>
      <c r="D10" s="171" t="s">
        <v>205</v>
      </c>
      <c r="E10" s="230" t="s">
        <v>300</v>
      </c>
      <c r="F10" s="187" t="s">
        <v>271</v>
      </c>
      <c r="G10" s="97" t="s">
        <v>171</v>
      </c>
      <c r="H10" s="97" t="s">
        <v>171</v>
      </c>
      <c r="I10" s="97" t="s">
        <v>171</v>
      </c>
      <c r="J10" s="172" t="s">
        <v>240</v>
      </c>
      <c r="K10" s="173" t="s">
        <v>171</v>
      </c>
      <c r="L10" s="95" t="s">
        <v>171</v>
      </c>
      <c r="M10" s="97" t="s">
        <v>171</v>
      </c>
      <c r="N10" s="102" t="s">
        <v>266</v>
      </c>
      <c r="O10" s="97" t="s">
        <v>171</v>
      </c>
      <c r="P10" s="172" t="s">
        <v>205</v>
      </c>
      <c r="Q10" s="97" t="s">
        <v>171</v>
      </c>
      <c r="R10" s="173" t="s">
        <v>243</v>
      </c>
    </row>
    <row r="11" spans="1:18" ht="15" thickBot="1" x14ac:dyDescent="0.35">
      <c r="E11" s="218"/>
    </row>
    <row r="12" spans="1:18" x14ac:dyDescent="0.3">
      <c r="A12" s="326" t="s">
        <v>165</v>
      </c>
      <c r="B12" s="327"/>
      <c r="C12" s="327"/>
      <c r="D12" s="327"/>
      <c r="E12" s="327"/>
      <c r="F12" s="328"/>
      <c r="G12" s="329"/>
    </row>
    <row r="13" spans="1:18" x14ac:dyDescent="0.3">
      <c r="A13" s="94" t="s">
        <v>206</v>
      </c>
      <c r="B13" s="233" t="s">
        <v>238</v>
      </c>
      <c r="C13" s="233"/>
      <c r="D13" s="233"/>
      <c r="E13" s="233"/>
      <c r="F13" s="305"/>
      <c r="G13" s="306"/>
    </row>
    <row r="14" spans="1:18" x14ac:dyDescent="0.3">
      <c r="A14" s="96" t="s">
        <v>207</v>
      </c>
      <c r="B14" s="233" t="s">
        <v>239</v>
      </c>
      <c r="C14" s="233"/>
      <c r="D14" s="233"/>
      <c r="E14" s="233"/>
      <c r="F14" s="305"/>
      <c r="G14" s="306"/>
    </row>
    <row r="15" spans="1:18" x14ac:dyDescent="0.3">
      <c r="A15" s="96" t="s">
        <v>242</v>
      </c>
      <c r="B15" s="233" t="s">
        <v>241</v>
      </c>
      <c r="C15" s="233"/>
      <c r="D15" s="233"/>
      <c r="E15" s="233"/>
      <c r="F15" s="305"/>
      <c r="G15" s="306"/>
    </row>
    <row r="16" spans="1:18" x14ac:dyDescent="0.3">
      <c r="A16" s="174" t="s">
        <v>264</v>
      </c>
      <c r="B16" s="305" t="s">
        <v>265</v>
      </c>
      <c r="C16" s="330"/>
      <c r="D16" s="330"/>
      <c r="E16" s="330"/>
      <c r="F16" s="330"/>
      <c r="G16" s="331"/>
    </row>
    <row r="17" spans="1:7" x14ac:dyDescent="0.3">
      <c r="A17" s="174" t="s">
        <v>272</v>
      </c>
      <c r="B17" s="305" t="s">
        <v>301</v>
      </c>
      <c r="C17" s="330"/>
      <c r="D17" s="330"/>
      <c r="E17" s="330"/>
      <c r="F17" s="330"/>
      <c r="G17" s="331"/>
    </row>
    <row r="18" spans="1:7" ht="15" thickBot="1" x14ac:dyDescent="0.35">
      <c r="A18" s="95" t="s">
        <v>171</v>
      </c>
      <c r="B18" s="321" t="s">
        <v>172</v>
      </c>
      <c r="C18" s="321"/>
      <c r="D18" s="321"/>
      <c r="E18" s="321"/>
      <c r="F18" s="322"/>
      <c r="G18" s="323"/>
    </row>
  </sheetData>
  <mergeCells count="19">
    <mergeCell ref="B18:G18"/>
    <mergeCell ref="B6:C6"/>
    <mergeCell ref="B7:C7"/>
    <mergeCell ref="B8:C8"/>
    <mergeCell ref="B9:C9"/>
    <mergeCell ref="A12:G12"/>
    <mergeCell ref="B16:G16"/>
    <mergeCell ref="B17:G17"/>
    <mergeCell ref="A5:C5"/>
    <mergeCell ref="B15:G15"/>
    <mergeCell ref="A1:R1"/>
    <mergeCell ref="A2:C2"/>
    <mergeCell ref="E2:K2"/>
    <mergeCell ref="A3:C3"/>
    <mergeCell ref="G3:H3"/>
    <mergeCell ref="A4:C4"/>
    <mergeCell ref="B13:G13"/>
    <mergeCell ref="B14:G14"/>
    <mergeCell ref="A10:C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DC53-2514-466B-8ABF-A907CCD0067D}">
  <sheetPr>
    <pageSetUpPr fitToPage="1"/>
  </sheetPr>
  <dimension ref="A1:F25"/>
  <sheetViews>
    <sheetView topLeftCell="A2" zoomScale="55" zoomScaleNormal="55" zoomScaleSheetLayoutView="55" workbookViewId="0">
      <selection sqref="A1:F1"/>
    </sheetView>
  </sheetViews>
  <sheetFormatPr defaultColWidth="9.21875" defaultRowHeight="14.4" x14ac:dyDescent="0.3"/>
  <cols>
    <col min="1" max="1" width="27.21875" style="1" customWidth="1"/>
    <col min="2" max="2" width="10.77734375" style="1" customWidth="1"/>
    <col min="3" max="3" width="15.77734375" style="2" customWidth="1"/>
    <col min="4" max="4" width="18.44140625" style="1" customWidth="1"/>
    <col min="5" max="5" width="21.21875" style="1" customWidth="1"/>
    <col min="6" max="6" width="138.77734375" style="1" customWidth="1"/>
    <col min="7" max="16384" width="9.21875" style="1"/>
  </cols>
  <sheetData>
    <row r="1" spans="1:6" ht="26.4" thickBot="1" x14ac:dyDescent="0.35">
      <c r="A1" s="251" t="s">
        <v>285</v>
      </c>
      <c r="B1" s="251"/>
      <c r="C1" s="251"/>
      <c r="D1" s="251"/>
      <c r="E1" s="251"/>
      <c r="F1" s="251"/>
    </row>
    <row r="2" spans="1:6" ht="15.6" x14ac:dyDescent="0.3">
      <c r="A2" s="357" t="s">
        <v>23</v>
      </c>
      <c r="B2" s="348" t="s">
        <v>54</v>
      </c>
      <c r="C2" s="348"/>
      <c r="D2" s="348"/>
      <c r="E2" s="348"/>
      <c r="F2" s="349" t="s">
        <v>25</v>
      </c>
    </row>
    <row r="3" spans="1:6" ht="31.8" thickBot="1" x14ac:dyDescent="0.35">
      <c r="A3" s="358"/>
      <c r="B3" s="38" t="s">
        <v>14</v>
      </c>
      <c r="C3" s="38" t="s">
        <v>10</v>
      </c>
      <c r="D3" s="38" t="s">
        <v>18</v>
      </c>
      <c r="E3" s="38" t="s">
        <v>11</v>
      </c>
      <c r="F3" s="350"/>
    </row>
    <row r="4" spans="1:6" ht="20.25" customHeight="1" x14ac:dyDescent="0.3">
      <c r="A4" s="359" t="s">
        <v>55</v>
      </c>
      <c r="B4" s="360"/>
      <c r="C4" s="360"/>
      <c r="D4" s="360"/>
      <c r="E4" s="360"/>
      <c r="F4" s="361"/>
    </row>
    <row r="5" spans="1:6" ht="39" customHeight="1" x14ac:dyDescent="0.3">
      <c r="A5" s="36" t="s">
        <v>1</v>
      </c>
      <c r="B5" s="3">
        <v>3.8E-3</v>
      </c>
      <c r="C5" s="5" t="s">
        <v>16</v>
      </c>
      <c r="D5" s="3">
        <v>0.11</v>
      </c>
      <c r="E5" s="3">
        <v>0.11</v>
      </c>
      <c r="F5" s="335" t="s">
        <v>53</v>
      </c>
    </row>
    <row r="6" spans="1:6" ht="39" customHeight="1" x14ac:dyDescent="0.3">
      <c r="A6" s="36" t="s">
        <v>0</v>
      </c>
      <c r="B6" s="4">
        <v>4.3E-3</v>
      </c>
      <c r="C6" s="5" t="s">
        <v>17</v>
      </c>
      <c r="D6" s="3">
        <f>643/1000</f>
        <v>0.64300000000000002</v>
      </c>
      <c r="E6" s="3">
        <f>643/1000</f>
        <v>0.64300000000000002</v>
      </c>
      <c r="F6" s="335"/>
    </row>
    <row r="7" spans="1:6" ht="20.25" customHeight="1" x14ac:dyDescent="0.3">
      <c r="A7" s="354" t="s">
        <v>56</v>
      </c>
      <c r="B7" s="355"/>
      <c r="C7" s="355"/>
      <c r="D7" s="355"/>
      <c r="E7" s="355"/>
      <c r="F7" s="356"/>
    </row>
    <row r="8" spans="1:6" ht="39.75" customHeight="1" x14ac:dyDescent="0.3">
      <c r="A8" s="36" t="s">
        <v>1</v>
      </c>
      <c r="B8" s="3">
        <f>3.8/1000</f>
        <v>3.8E-3</v>
      </c>
      <c r="C8" s="3">
        <f>4.9/1000</f>
        <v>4.9000000000000007E-3</v>
      </c>
      <c r="D8" s="3">
        <f>110/1000</f>
        <v>0.11</v>
      </c>
      <c r="E8" s="3">
        <f>268/1000</f>
        <v>0.26800000000000002</v>
      </c>
      <c r="F8" s="335" t="s">
        <v>53</v>
      </c>
    </row>
    <row r="9" spans="1:6" ht="39.75" customHeight="1" thickBot="1" x14ac:dyDescent="0.35">
      <c r="A9" s="35" t="s">
        <v>0</v>
      </c>
      <c r="B9" s="29">
        <f>2.5/1000</f>
        <v>2.5000000000000001E-3</v>
      </c>
      <c r="C9" s="29">
        <f>7.9/1000</f>
        <v>7.9000000000000008E-3</v>
      </c>
      <c r="D9" s="29">
        <f>632/1000</f>
        <v>0.63200000000000001</v>
      </c>
      <c r="E9" s="29">
        <f>303/1000</f>
        <v>0.30299999999999999</v>
      </c>
      <c r="F9" s="336"/>
    </row>
    <row r="10" spans="1:6" ht="20.25" customHeight="1" x14ac:dyDescent="0.3">
      <c r="A10" s="362" t="s">
        <v>37</v>
      </c>
      <c r="B10" s="363"/>
      <c r="C10" s="363"/>
      <c r="D10" s="363"/>
      <c r="E10" s="363"/>
      <c r="F10" s="364"/>
    </row>
    <row r="11" spans="1:6" ht="24.75" customHeight="1" x14ac:dyDescent="0.3">
      <c r="A11" s="36" t="s">
        <v>1</v>
      </c>
      <c r="B11" s="3">
        <f>86/1000</f>
        <v>8.5999999999999993E-2</v>
      </c>
      <c r="C11" s="5"/>
      <c r="D11" s="3"/>
      <c r="E11" s="3">
        <v>5.8999999999999997E-2</v>
      </c>
      <c r="F11" s="335" t="s">
        <v>139</v>
      </c>
    </row>
    <row r="12" spans="1:6" ht="24.75" customHeight="1" x14ac:dyDescent="0.3">
      <c r="A12" s="36" t="s">
        <v>0</v>
      </c>
      <c r="B12" s="6"/>
      <c r="C12" s="5"/>
      <c r="D12" s="3"/>
      <c r="E12" s="3">
        <v>0.06</v>
      </c>
      <c r="F12" s="335"/>
    </row>
    <row r="13" spans="1:6" ht="24.75" customHeight="1" thickBot="1" x14ac:dyDescent="0.35">
      <c r="A13" s="37" t="s">
        <v>9</v>
      </c>
      <c r="B13" s="29"/>
      <c r="C13" s="31"/>
      <c r="D13" s="32"/>
      <c r="E13" s="29">
        <v>5.7000000000000002E-2</v>
      </c>
      <c r="F13" s="336"/>
    </row>
    <row r="14" spans="1:6" ht="20.25" customHeight="1" x14ac:dyDescent="0.3">
      <c r="A14" s="340" t="s">
        <v>40</v>
      </c>
      <c r="B14" s="341"/>
      <c r="C14" s="341"/>
      <c r="D14" s="341"/>
      <c r="E14" s="341"/>
      <c r="F14" s="342"/>
    </row>
    <row r="15" spans="1:6" ht="72.75" customHeight="1" thickBot="1" x14ac:dyDescent="0.35">
      <c r="A15" s="35" t="s">
        <v>160</v>
      </c>
      <c r="B15" s="29"/>
      <c r="C15" s="31"/>
      <c r="D15" s="29">
        <v>0.03</v>
      </c>
      <c r="E15" s="33"/>
      <c r="F15" s="34" t="s">
        <v>138</v>
      </c>
    </row>
    <row r="16" spans="1:6" ht="31.05" customHeight="1" x14ac:dyDescent="0.3">
      <c r="A16" s="340" t="s">
        <v>77</v>
      </c>
      <c r="B16" s="341"/>
      <c r="C16" s="341"/>
      <c r="D16" s="341"/>
      <c r="E16" s="341"/>
      <c r="F16" s="342"/>
    </row>
    <row r="17" spans="1:6" ht="19.5" customHeight="1" x14ac:dyDescent="0.3">
      <c r="A17" s="36" t="s">
        <v>1</v>
      </c>
      <c r="B17" s="337">
        <v>1.2999999999999999E-2</v>
      </c>
      <c r="C17" s="338"/>
      <c r="D17" s="338"/>
      <c r="E17" s="339"/>
      <c r="F17" s="343" t="s">
        <v>137</v>
      </c>
    </row>
    <row r="18" spans="1:6" ht="19.5" customHeight="1" thickBot="1" x14ac:dyDescent="0.35">
      <c r="A18" s="35" t="s">
        <v>0</v>
      </c>
      <c r="B18" s="345">
        <v>1.9E-2</v>
      </c>
      <c r="C18" s="346"/>
      <c r="D18" s="346"/>
      <c r="E18" s="347"/>
      <c r="F18" s="344"/>
    </row>
    <row r="19" spans="1:6" ht="21" x14ac:dyDescent="0.3">
      <c r="A19" s="340" t="s">
        <v>33</v>
      </c>
      <c r="B19" s="341"/>
      <c r="C19" s="341"/>
      <c r="D19" s="341"/>
      <c r="E19" s="341"/>
      <c r="F19" s="342"/>
    </row>
    <row r="20" spans="1:6" ht="47.4" thickBot="1" x14ac:dyDescent="0.35">
      <c r="A20" s="36" t="s">
        <v>1</v>
      </c>
      <c r="B20" s="351">
        <v>3.0000000000000001E-3</v>
      </c>
      <c r="C20" s="352"/>
      <c r="D20" s="352"/>
      <c r="E20" s="353"/>
      <c r="F20" s="30" t="s">
        <v>158</v>
      </c>
    </row>
    <row r="21" spans="1:6" ht="21" x14ac:dyDescent="0.3">
      <c r="A21" s="340" t="s">
        <v>267</v>
      </c>
      <c r="B21" s="341"/>
      <c r="C21" s="341"/>
      <c r="D21" s="341"/>
      <c r="E21" s="341"/>
      <c r="F21" s="342"/>
    </row>
    <row r="22" spans="1:6" ht="16.2" thickBot="1" x14ac:dyDescent="0.35">
      <c r="A22" s="36" t="s">
        <v>1</v>
      </c>
      <c r="B22" s="351">
        <v>0.1</v>
      </c>
      <c r="C22" s="352"/>
      <c r="D22" s="352"/>
      <c r="E22" s="353"/>
      <c r="F22" s="30"/>
    </row>
    <row r="23" spans="1:6" ht="21" x14ac:dyDescent="0.3">
      <c r="A23" s="340" t="s">
        <v>26</v>
      </c>
      <c r="B23" s="341"/>
      <c r="C23" s="341"/>
      <c r="D23" s="341"/>
      <c r="E23" s="341"/>
      <c r="F23" s="342"/>
    </row>
    <row r="24" spans="1:6" ht="31.2" x14ac:dyDescent="0.3">
      <c r="A24" s="36" t="s">
        <v>159</v>
      </c>
      <c r="B24" s="337">
        <v>0.01</v>
      </c>
      <c r="C24" s="338"/>
      <c r="D24" s="338"/>
      <c r="E24" s="339"/>
      <c r="F24" s="335" t="s">
        <v>162</v>
      </c>
    </row>
    <row r="25" spans="1:6" ht="109.8" thickBot="1" x14ac:dyDescent="0.35">
      <c r="A25" s="35" t="s">
        <v>161</v>
      </c>
      <c r="B25" s="332">
        <v>0.4</v>
      </c>
      <c r="C25" s="333"/>
      <c r="D25" s="333"/>
      <c r="E25" s="334"/>
      <c r="F25" s="336"/>
    </row>
  </sheetData>
  <mergeCells count="23">
    <mergeCell ref="B2:E2"/>
    <mergeCell ref="F2:F3"/>
    <mergeCell ref="A1:F1"/>
    <mergeCell ref="B20:E20"/>
    <mergeCell ref="A23:F23"/>
    <mergeCell ref="A14:F14"/>
    <mergeCell ref="A7:F7"/>
    <mergeCell ref="F8:F9"/>
    <mergeCell ref="A2:A3"/>
    <mergeCell ref="F5:F6"/>
    <mergeCell ref="A21:F21"/>
    <mergeCell ref="B22:E22"/>
    <mergeCell ref="A4:F4"/>
    <mergeCell ref="A10:F10"/>
    <mergeCell ref="F11:F13"/>
    <mergeCell ref="B25:E25"/>
    <mergeCell ref="F24:F25"/>
    <mergeCell ref="B24:E24"/>
    <mergeCell ref="A16:F16"/>
    <mergeCell ref="F17:F18"/>
    <mergeCell ref="B18:E18"/>
    <mergeCell ref="B17:E17"/>
    <mergeCell ref="A19:F19"/>
  </mergeCells>
  <pageMargins left="0.7" right="0.7" top="0.75" bottom="0.75" header="0.3" footer="0.3"/>
  <pageSetup paperSize="9" scale="5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EB9DE-DC0C-4BED-8C81-DB1471C5C7CF}">
  <dimension ref="A1:C26"/>
  <sheetViews>
    <sheetView tabSelected="1" zoomScale="85" zoomScaleNormal="85" workbookViewId="0">
      <selection sqref="A1:C1"/>
    </sheetView>
  </sheetViews>
  <sheetFormatPr defaultRowHeight="14.4" x14ac:dyDescent="0.3"/>
  <cols>
    <col min="1" max="1" width="14.33203125" bestFit="1" customWidth="1"/>
    <col min="2" max="2" width="82.5546875" bestFit="1" customWidth="1"/>
    <col min="3" max="3" width="16.6640625" bestFit="1" customWidth="1"/>
  </cols>
  <sheetData>
    <row r="1" spans="1:3" ht="25.8" x14ac:dyDescent="0.5">
      <c r="A1" s="365" t="s">
        <v>286</v>
      </c>
      <c r="B1" s="365"/>
      <c r="C1" s="365"/>
    </row>
    <row r="2" spans="1:3" ht="15.6" x14ac:dyDescent="0.3">
      <c r="A2" s="199" t="s">
        <v>85</v>
      </c>
      <c r="B2" s="199" t="s">
        <v>199</v>
      </c>
      <c r="C2" s="199" t="s">
        <v>200</v>
      </c>
    </row>
    <row r="3" spans="1:3" ht="15.6" x14ac:dyDescent="0.3">
      <c r="A3" s="200" t="s">
        <v>89</v>
      </c>
      <c r="B3" s="200" t="s">
        <v>175</v>
      </c>
      <c r="C3" s="200" t="s">
        <v>2</v>
      </c>
    </row>
    <row r="4" spans="1:3" ht="15.6" x14ac:dyDescent="0.3">
      <c r="A4" s="200" t="s">
        <v>91</v>
      </c>
      <c r="B4" s="200" t="s">
        <v>176</v>
      </c>
      <c r="C4" s="200" t="s">
        <v>3</v>
      </c>
    </row>
    <row r="5" spans="1:3" ht="15.6" x14ac:dyDescent="0.3">
      <c r="A5" s="200" t="s">
        <v>92</v>
      </c>
      <c r="B5" s="200" t="s">
        <v>177</v>
      </c>
      <c r="C5" s="200" t="s">
        <v>4</v>
      </c>
    </row>
    <row r="6" spans="1:3" ht="15.6" x14ac:dyDescent="0.3">
      <c r="A6" s="200" t="s">
        <v>93</v>
      </c>
      <c r="B6" s="200" t="s">
        <v>178</v>
      </c>
      <c r="C6" s="200" t="s">
        <v>6</v>
      </c>
    </row>
    <row r="7" spans="1:3" ht="15.6" x14ac:dyDescent="0.3">
      <c r="A7" s="200" t="s">
        <v>94</v>
      </c>
      <c r="B7" s="200" t="s">
        <v>179</v>
      </c>
      <c r="C7" s="200" t="s">
        <v>0</v>
      </c>
    </row>
    <row r="8" spans="1:3" ht="15.6" x14ac:dyDescent="0.3">
      <c r="A8" s="200" t="s">
        <v>95</v>
      </c>
      <c r="B8" s="200" t="s">
        <v>180</v>
      </c>
      <c r="C8" s="200" t="s">
        <v>8</v>
      </c>
    </row>
    <row r="9" spans="1:3" ht="15.6" x14ac:dyDescent="0.3">
      <c r="A9" s="200" t="s">
        <v>202</v>
      </c>
      <c r="B9" s="200" t="s">
        <v>181</v>
      </c>
      <c r="C9" s="200" t="s">
        <v>19</v>
      </c>
    </row>
    <row r="10" spans="1:3" ht="15.6" x14ac:dyDescent="0.3">
      <c r="A10" s="200" t="s">
        <v>201</v>
      </c>
      <c r="B10" s="200" t="s">
        <v>182</v>
      </c>
      <c r="C10" s="200" t="s">
        <v>34</v>
      </c>
    </row>
    <row r="11" spans="1:3" ht="15.6" x14ac:dyDescent="0.3">
      <c r="A11" s="200" t="s">
        <v>98</v>
      </c>
      <c r="B11" s="200" t="s">
        <v>183</v>
      </c>
      <c r="C11" s="200" t="s">
        <v>35</v>
      </c>
    </row>
    <row r="12" spans="1:3" ht="15.6" x14ac:dyDescent="0.3">
      <c r="A12" s="200" t="s">
        <v>99</v>
      </c>
      <c r="B12" s="200" t="s">
        <v>184</v>
      </c>
      <c r="C12" s="200" t="s">
        <v>36</v>
      </c>
    </row>
    <row r="13" spans="1:3" ht="15.6" x14ac:dyDescent="0.3">
      <c r="A13" s="200" t="s">
        <v>100</v>
      </c>
      <c r="B13" s="200" t="s">
        <v>185</v>
      </c>
      <c r="C13" s="200" t="s">
        <v>5</v>
      </c>
    </row>
    <row r="14" spans="1:3" ht="15.6" x14ac:dyDescent="0.3">
      <c r="A14" s="200" t="s">
        <v>102</v>
      </c>
      <c r="B14" s="200" t="s">
        <v>186</v>
      </c>
      <c r="C14" s="200" t="s">
        <v>101</v>
      </c>
    </row>
    <row r="15" spans="1:3" ht="15.6" x14ac:dyDescent="0.3">
      <c r="A15" s="200" t="s">
        <v>103</v>
      </c>
      <c r="B15" s="200" t="s">
        <v>187</v>
      </c>
      <c r="C15" s="200" t="s">
        <v>7</v>
      </c>
    </row>
    <row r="16" spans="1:3" ht="15.6" x14ac:dyDescent="0.3">
      <c r="A16" s="200" t="s">
        <v>104</v>
      </c>
      <c r="B16" s="200" t="s">
        <v>188</v>
      </c>
      <c r="C16" s="200" t="s">
        <v>12</v>
      </c>
    </row>
    <row r="17" spans="1:3" ht="15.6" x14ac:dyDescent="0.3">
      <c r="A17" s="200" t="s">
        <v>105</v>
      </c>
      <c r="B17" s="200" t="s">
        <v>189</v>
      </c>
      <c r="C17" s="200" t="s">
        <v>1</v>
      </c>
    </row>
    <row r="18" spans="1:3" ht="15.6" x14ac:dyDescent="0.3">
      <c r="A18" s="200" t="s">
        <v>106</v>
      </c>
      <c r="B18" s="200" t="s">
        <v>190</v>
      </c>
      <c r="C18" s="200" t="s">
        <v>21</v>
      </c>
    </row>
    <row r="19" spans="1:3" ht="15.6" x14ac:dyDescent="0.3">
      <c r="A19" s="200" t="s">
        <v>107</v>
      </c>
      <c r="B19" s="200" t="s">
        <v>191</v>
      </c>
      <c r="C19" s="200" t="s">
        <v>20</v>
      </c>
    </row>
    <row r="20" spans="1:3" ht="15.6" x14ac:dyDescent="0.3">
      <c r="A20" s="200" t="s">
        <v>109</v>
      </c>
      <c r="B20" s="200" t="s">
        <v>192</v>
      </c>
      <c r="C20" s="201" t="s">
        <v>171</v>
      </c>
    </row>
    <row r="21" spans="1:3" ht="15.6" x14ac:dyDescent="0.3">
      <c r="A21" s="200" t="s">
        <v>109</v>
      </c>
      <c r="B21" s="200" t="s">
        <v>193</v>
      </c>
      <c r="C21" s="201" t="s">
        <v>171</v>
      </c>
    </row>
    <row r="22" spans="1:3" ht="15.6" x14ac:dyDescent="0.3">
      <c r="A22" s="200" t="s">
        <v>109</v>
      </c>
      <c r="B22" s="200" t="s">
        <v>194</v>
      </c>
      <c r="C22" s="201" t="s">
        <v>171</v>
      </c>
    </row>
    <row r="23" spans="1:3" ht="15.6" x14ac:dyDescent="0.3">
      <c r="A23" s="200" t="s">
        <v>113</v>
      </c>
      <c r="B23" s="200" t="s">
        <v>195</v>
      </c>
      <c r="C23" s="200" t="s">
        <v>196</v>
      </c>
    </row>
    <row r="24" spans="1:3" ht="15.6" x14ac:dyDescent="0.3">
      <c r="A24" s="200" t="s">
        <v>115</v>
      </c>
      <c r="B24" s="200" t="s">
        <v>197</v>
      </c>
      <c r="C24" s="200" t="s">
        <v>114</v>
      </c>
    </row>
    <row r="25" spans="1:3" ht="15.6" x14ac:dyDescent="0.3">
      <c r="A25" s="200" t="s">
        <v>116</v>
      </c>
      <c r="B25" s="200" t="s">
        <v>198</v>
      </c>
      <c r="C25" s="200" t="s">
        <v>29</v>
      </c>
    </row>
    <row r="26" spans="1:3" ht="15.6" x14ac:dyDescent="0.3">
      <c r="A26" s="200" t="s">
        <v>118</v>
      </c>
      <c r="B26" s="200" t="s">
        <v>203</v>
      </c>
      <c r="C26" s="200" t="s">
        <v>117</v>
      </c>
    </row>
  </sheetData>
  <mergeCells count="1">
    <mergeCell ref="A1:C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23839-93F0-41D4-B6E4-4E4E941C5550}">
  <dimension ref="A1:Q17"/>
  <sheetViews>
    <sheetView zoomScale="96" zoomScaleNormal="96" workbookViewId="0">
      <selection activeCell="I14" sqref="I14"/>
    </sheetView>
  </sheetViews>
  <sheetFormatPr defaultRowHeight="14.4" x14ac:dyDescent="0.3"/>
  <cols>
    <col min="2" max="2" width="12" bestFit="1" customWidth="1"/>
    <col min="3" max="3" width="14.77734375" customWidth="1"/>
    <col min="4" max="4" width="11.5546875" bestFit="1" customWidth="1"/>
    <col min="5" max="5" width="13.77734375" bestFit="1" customWidth="1"/>
    <col min="6" max="6" width="11.44140625" customWidth="1"/>
    <col min="7" max="7" width="12.77734375" customWidth="1"/>
    <col min="9" max="9" width="10.88671875" customWidth="1"/>
    <col min="12" max="12" width="9.109375" customWidth="1"/>
    <col min="13" max="13" width="10.44140625" customWidth="1"/>
  </cols>
  <sheetData>
    <row r="1" spans="1:17" ht="26.4" thickBot="1" x14ac:dyDescent="0.35">
      <c r="A1" s="376" t="s">
        <v>287</v>
      </c>
      <c r="B1" s="376"/>
      <c r="C1" s="376"/>
      <c r="D1" s="376"/>
      <c r="E1" s="376"/>
      <c r="F1" s="376"/>
      <c r="G1" s="376"/>
      <c r="H1" s="376"/>
      <c r="I1" s="376"/>
      <c r="J1" s="376"/>
      <c r="K1" s="376"/>
      <c r="L1" s="376"/>
      <c r="M1" s="376"/>
      <c r="N1" s="376"/>
      <c r="O1" s="376"/>
      <c r="P1" s="376"/>
      <c r="Q1" s="376"/>
    </row>
    <row r="2" spans="1:17" ht="15" thickBot="1" x14ac:dyDescent="0.35">
      <c r="A2" s="379" t="s">
        <v>244</v>
      </c>
      <c r="B2" s="380"/>
      <c r="C2" s="380"/>
      <c r="D2" s="380"/>
      <c r="E2" s="380"/>
      <c r="F2" s="380"/>
      <c r="G2" s="380"/>
      <c r="H2" s="380"/>
      <c r="I2" s="380"/>
      <c r="J2" s="380"/>
      <c r="K2" s="380"/>
      <c r="L2" s="380"/>
      <c r="M2" s="380"/>
      <c r="N2" s="380"/>
      <c r="O2" s="380"/>
      <c r="P2" s="380"/>
      <c r="Q2" s="381"/>
    </row>
    <row r="3" spans="1:17" x14ac:dyDescent="0.3">
      <c r="A3" s="384" t="s">
        <v>23</v>
      </c>
      <c r="B3" s="394" t="s">
        <v>208</v>
      </c>
      <c r="C3" s="382"/>
      <c r="D3" s="394" t="s">
        <v>220</v>
      </c>
      <c r="E3" s="382"/>
      <c r="F3" s="394" t="s">
        <v>209</v>
      </c>
      <c r="G3" s="382"/>
      <c r="H3" s="394" t="s">
        <v>210</v>
      </c>
      <c r="I3" s="382"/>
      <c r="J3" s="394" t="s">
        <v>211</v>
      </c>
      <c r="K3" s="382"/>
      <c r="L3" s="394" t="s">
        <v>234</v>
      </c>
      <c r="M3" s="382"/>
      <c r="N3" s="394" t="s">
        <v>212</v>
      </c>
      <c r="O3" s="382"/>
      <c r="P3" s="368" t="s">
        <v>213</v>
      </c>
      <c r="Q3" s="382"/>
    </row>
    <row r="4" spans="1:17" x14ac:dyDescent="0.3">
      <c r="A4" s="385"/>
      <c r="B4" s="395" t="s">
        <v>214</v>
      </c>
      <c r="C4" s="383"/>
      <c r="D4" s="395" t="s">
        <v>215</v>
      </c>
      <c r="E4" s="383"/>
      <c r="F4" s="395" t="s">
        <v>216</v>
      </c>
      <c r="G4" s="383"/>
      <c r="H4" s="395" t="s">
        <v>171</v>
      </c>
      <c r="I4" s="383"/>
      <c r="J4" s="395" t="s">
        <v>171</v>
      </c>
      <c r="K4" s="383"/>
      <c r="L4" s="395" t="s">
        <v>171</v>
      </c>
      <c r="M4" s="383"/>
      <c r="N4" s="395" t="s">
        <v>217</v>
      </c>
      <c r="O4" s="383"/>
      <c r="P4" s="371" t="s">
        <v>171</v>
      </c>
      <c r="Q4" s="383"/>
    </row>
    <row r="5" spans="1:17" s="107" customFormat="1" x14ac:dyDescent="0.3">
      <c r="A5" s="108" t="s">
        <v>235</v>
      </c>
      <c r="B5" s="109" t="s">
        <v>218</v>
      </c>
      <c r="C5" s="111" t="s">
        <v>219</v>
      </c>
      <c r="D5" s="109" t="s">
        <v>218</v>
      </c>
      <c r="E5" s="111" t="s">
        <v>219</v>
      </c>
      <c r="F5" s="109" t="s">
        <v>218</v>
      </c>
      <c r="G5" s="111" t="s">
        <v>219</v>
      </c>
      <c r="H5" s="109" t="s">
        <v>218</v>
      </c>
      <c r="I5" s="111" t="s">
        <v>219</v>
      </c>
      <c r="J5" s="109" t="s">
        <v>218</v>
      </c>
      <c r="K5" s="111" t="s">
        <v>219</v>
      </c>
      <c r="L5" s="109" t="s">
        <v>218</v>
      </c>
      <c r="M5" s="111" t="s">
        <v>219</v>
      </c>
      <c r="N5" s="109" t="s">
        <v>218</v>
      </c>
      <c r="O5" s="111" t="s">
        <v>219</v>
      </c>
      <c r="P5" s="110" t="s">
        <v>218</v>
      </c>
      <c r="Q5" s="111" t="s">
        <v>219</v>
      </c>
    </row>
    <row r="6" spans="1:17" s="107" customFormat="1" x14ac:dyDescent="0.3">
      <c r="A6" s="202" t="s">
        <v>1</v>
      </c>
      <c r="B6" s="386">
        <v>538</v>
      </c>
      <c r="C6" s="56">
        <v>500.1</v>
      </c>
      <c r="D6" s="388">
        <v>3.3100000000000002E-4</v>
      </c>
      <c r="E6" s="56" t="s">
        <v>228</v>
      </c>
      <c r="F6" s="386">
        <v>519</v>
      </c>
      <c r="G6" s="56" t="s">
        <v>226</v>
      </c>
      <c r="H6" s="386">
        <v>2.57</v>
      </c>
      <c r="I6" s="56" t="s">
        <v>232</v>
      </c>
      <c r="J6" s="386">
        <v>2.7</v>
      </c>
      <c r="K6" s="203" t="s">
        <v>171</v>
      </c>
      <c r="L6" s="204" t="s">
        <v>171</v>
      </c>
      <c r="M6" s="56">
        <v>5.77</v>
      </c>
      <c r="N6" s="388">
        <v>3.05E-9</v>
      </c>
      <c r="O6" s="205">
        <v>1.8199999999999999E-11</v>
      </c>
      <c r="P6" s="392">
        <v>-3.3</v>
      </c>
      <c r="Q6" s="203" t="s">
        <v>171</v>
      </c>
    </row>
    <row r="7" spans="1:17" s="107" customFormat="1" x14ac:dyDescent="0.3">
      <c r="A7" s="202" t="s">
        <v>7</v>
      </c>
      <c r="B7" s="386"/>
      <c r="C7" s="56">
        <v>400.1</v>
      </c>
      <c r="D7" s="388"/>
      <c r="E7" s="56" t="s">
        <v>229</v>
      </c>
      <c r="F7" s="386"/>
      <c r="G7" s="56" t="s">
        <v>227</v>
      </c>
      <c r="H7" s="386"/>
      <c r="I7" s="56" t="s">
        <v>233</v>
      </c>
      <c r="J7" s="386"/>
      <c r="K7" s="203" t="s">
        <v>171</v>
      </c>
      <c r="L7" s="204" t="s">
        <v>171</v>
      </c>
      <c r="M7" s="56">
        <v>3.69</v>
      </c>
      <c r="N7" s="388"/>
      <c r="O7" s="205">
        <v>2.0000000000000001E-10</v>
      </c>
      <c r="P7" s="392"/>
      <c r="Q7" s="203" t="s">
        <v>171</v>
      </c>
    </row>
    <row r="8" spans="1:17" s="107" customFormat="1" x14ac:dyDescent="0.3">
      <c r="A8" s="202" t="s">
        <v>0</v>
      </c>
      <c r="B8" s="386">
        <v>414.1</v>
      </c>
      <c r="C8" s="56">
        <v>414.1</v>
      </c>
      <c r="D8" s="388" t="s">
        <v>222</v>
      </c>
      <c r="E8" s="56" t="s">
        <v>221</v>
      </c>
      <c r="F8" s="386">
        <v>3400</v>
      </c>
      <c r="G8" s="56" t="s">
        <v>224</v>
      </c>
      <c r="H8" s="386">
        <v>2.06</v>
      </c>
      <c r="I8" s="56" t="s">
        <v>230</v>
      </c>
      <c r="J8" s="390">
        <v>2.5</v>
      </c>
      <c r="K8" s="203" t="s">
        <v>171</v>
      </c>
      <c r="L8" s="386">
        <v>0.7</v>
      </c>
      <c r="M8" s="56">
        <v>5.68</v>
      </c>
      <c r="N8" s="204" t="s">
        <v>171</v>
      </c>
      <c r="O8" s="205">
        <v>1.9100000000000001E-10</v>
      </c>
      <c r="P8" s="392">
        <v>2.5</v>
      </c>
      <c r="Q8" s="203" t="s">
        <v>171</v>
      </c>
    </row>
    <row r="9" spans="1:17" ht="15" thickBot="1" x14ac:dyDescent="0.35">
      <c r="A9" s="206" t="s">
        <v>8</v>
      </c>
      <c r="B9" s="387"/>
      <c r="C9" s="79">
        <v>464.1</v>
      </c>
      <c r="D9" s="389"/>
      <c r="E9" s="79" t="s">
        <v>223</v>
      </c>
      <c r="F9" s="387"/>
      <c r="G9" s="79" t="s">
        <v>225</v>
      </c>
      <c r="H9" s="387"/>
      <c r="I9" s="79" t="s">
        <v>231</v>
      </c>
      <c r="J9" s="391"/>
      <c r="K9" s="208" t="s">
        <v>171</v>
      </c>
      <c r="L9" s="387"/>
      <c r="M9" s="79">
        <v>6.51</v>
      </c>
      <c r="N9" s="207" t="s">
        <v>171</v>
      </c>
      <c r="O9" s="209">
        <v>1.1700000000000001E-9</v>
      </c>
      <c r="P9" s="393"/>
      <c r="Q9" s="208" t="s">
        <v>171</v>
      </c>
    </row>
    <row r="10" spans="1:17" ht="15" thickBot="1" x14ac:dyDescent="0.35">
      <c r="A10" s="396" t="s">
        <v>245</v>
      </c>
      <c r="B10" s="397"/>
      <c r="C10" s="397"/>
      <c r="D10" s="397"/>
      <c r="E10" s="397"/>
      <c r="F10" s="123"/>
      <c r="G10" s="123"/>
      <c r="H10" s="123"/>
      <c r="I10" s="123"/>
      <c r="J10" s="123"/>
      <c r="K10" s="123"/>
      <c r="L10" s="123"/>
      <c r="M10" s="123"/>
      <c r="N10" s="123"/>
      <c r="O10" s="123"/>
      <c r="P10" s="123"/>
      <c r="Q10" s="123"/>
    </row>
    <row r="11" spans="1:17" x14ac:dyDescent="0.3">
      <c r="A11" s="377" t="s">
        <v>23</v>
      </c>
      <c r="B11" s="368" t="s">
        <v>248</v>
      </c>
      <c r="C11" s="369"/>
      <c r="D11" s="370"/>
      <c r="E11" s="126" t="s">
        <v>250</v>
      </c>
    </row>
    <row r="12" spans="1:17" ht="16.2" x14ac:dyDescent="0.3">
      <c r="A12" s="378"/>
      <c r="B12" s="371" t="s">
        <v>249</v>
      </c>
      <c r="C12" s="372"/>
      <c r="D12" s="373"/>
      <c r="E12" s="210" t="s">
        <v>251</v>
      </c>
    </row>
    <row r="13" spans="1:17" x14ac:dyDescent="0.3">
      <c r="A13" s="121" t="s">
        <v>235</v>
      </c>
      <c r="B13" s="110" t="s">
        <v>246</v>
      </c>
      <c r="C13" s="122" t="s">
        <v>247</v>
      </c>
      <c r="D13" s="124" t="s">
        <v>219</v>
      </c>
      <c r="E13" s="125" t="s">
        <v>219</v>
      </c>
    </row>
    <row r="14" spans="1:17" x14ac:dyDescent="0.3">
      <c r="A14" s="211" t="s">
        <v>1</v>
      </c>
      <c r="B14" s="374">
        <f>0.444/1000</f>
        <v>4.44E-4</v>
      </c>
      <c r="C14" s="366">
        <f>150/1000</f>
        <v>0.15</v>
      </c>
      <c r="D14" s="212">
        <f>0.00002*1000</f>
        <v>0.02</v>
      </c>
      <c r="E14" s="213">
        <f>0.00007*1000</f>
        <v>6.9999999999999993E-2</v>
      </c>
      <c r="H14" s="214"/>
      <c r="I14" s="214"/>
      <c r="J14" s="214"/>
    </row>
    <row r="15" spans="1:17" x14ac:dyDescent="0.3">
      <c r="A15" s="211" t="s">
        <v>7</v>
      </c>
      <c r="B15" s="374"/>
      <c r="C15" s="366"/>
      <c r="D15" s="212"/>
      <c r="E15" s="213"/>
      <c r="H15" s="214"/>
      <c r="I15" s="214"/>
      <c r="J15" s="214"/>
    </row>
    <row r="16" spans="1:17" x14ac:dyDescent="0.3">
      <c r="A16" s="211" t="s">
        <v>0</v>
      </c>
      <c r="B16" s="374">
        <f>0.187/1000</f>
        <v>1.8699999999999999E-4</v>
      </c>
      <c r="C16" s="366">
        <v>1.5</v>
      </c>
      <c r="D16" s="212">
        <f>0.00002*1000</f>
        <v>0.02</v>
      </c>
      <c r="E16" s="213">
        <f>0.00007*1000</f>
        <v>6.9999999999999993E-2</v>
      </c>
    </row>
    <row r="17" spans="1:5" ht="15" thickBot="1" x14ac:dyDescent="0.35">
      <c r="A17" s="215" t="s">
        <v>8</v>
      </c>
      <c r="B17" s="375"/>
      <c r="C17" s="367"/>
      <c r="D17" s="216"/>
      <c r="E17" s="217"/>
    </row>
  </sheetData>
  <mergeCells count="41">
    <mergeCell ref="A10:E10"/>
    <mergeCell ref="B3:C3"/>
    <mergeCell ref="B4:C4"/>
    <mergeCell ref="D3:E3"/>
    <mergeCell ref="F3:G3"/>
    <mergeCell ref="D4:E4"/>
    <mergeCell ref="F4:G4"/>
    <mergeCell ref="P6:P7"/>
    <mergeCell ref="P8:P9"/>
    <mergeCell ref="H3:I3"/>
    <mergeCell ref="J3:K3"/>
    <mergeCell ref="L3:M3"/>
    <mergeCell ref="N3:O3"/>
    <mergeCell ref="N4:O4"/>
    <mergeCell ref="H4:I4"/>
    <mergeCell ref="J4:K4"/>
    <mergeCell ref="L4:M4"/>
    <mergeCell ref="L8:L9"/>
    <mergeCell ref="N6:N7"/>
    <mergeCell ref="A1:Q1"/>
    <mergeCell ref="A11:A12"/>
    <mergeCell ref="A2:Q2"/>
    <mergeCell ref="P3:Q3"/>
    <mergeCell ref="P4:Q4"/>
    <mergeCell ref="A3:A4"/>
    <mergeCell ref="B6:B7"/>
    <mergeCell ref="B8:B9"/>
    <mergeCell ref="D6:D7"/>
    <mergeCell ref="D8:D9"/>
    <mergeCell ref="F6:F7"/>
    <mergeCell ref="F8:F9"/>
    <mergeCell ref="H6:H7"/>
    <mergeCell ref="H8:H9"/>
    <mergeCell ref="J6:J7"/>
    <mergeCell ref="J8:J9"/>
    <mergeCell ref="C14:C15"/>
    <mergeCell ref="C16:C17"/>
    <mergeCell ref="B11:D11"/>
    <mergeCell ref="B12:D12"/>
    <mergeCell ref="B14:B15"/>
    <mergeCell ref="B16:B1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6176301EAD45E45B9250DCD3CCFFA3D" ma:contentTypeVersion="6" ma:contentTypeDescription="Creare un nuovo documento." ma:contentTypeScope="" ma:versionID="af469237e93639f7d2ef01141af28aa7">
  <xsd:schema xmlns:xsd="http://www.w3.org/2001/XMLSchema" xmlns:xs="http://www.w3.org/2001/XMLSchema" xmlns:p="http://schemas.microsoft.com/office/2006/metadata/properties" xmlns:ns2="94700d6a-6fb5-49a8-b3b8-91bf018651d6" xmlns:ns3="001f60b6-2050-4fbb-939d-06736a679989" targetNamespace="http://schemas.microsoft.com/office/2006/metadata/properties" ma:root="true" ma:fieldsID="17ce43d89bc367f8f3ececc8c23b5434" ns2:_="" ns3:_="">
    <xsd:import namespace="94700d6a-6fb5-49a8-b3b8-91bf018651d6"/>
    <xsd:import namespace="001f60b6-2050-4fbb-939d-06736a67998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00d6a-6fb5-49a8-b3b8-91bf018651d6"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1f60b6-2050-4fbb-939d-06736a67998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1B0845-3642-453E-A514-F7B6B8AD5284}">
  <ds:schemaRefs>
    <ds:schemaRef ds:uri="http://schemas.microsoft.com/sharepoint/v3/contenttype/forms"/>
  </ds:schemaRefs>
</ds:datastoreItem>
</file>

<file path=customXml/itemProps2.xml><?xml version="1.0" encoding="utf-8"?>
<ds:datastoreItem xmlns:ds="http://schemas.openxmlformats.org/officeDocument/2006/customXml" ds:itemID="{16A8DB0B-3D81-4CBB-A30B-67E7BBD142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700d6a-6fb5-49a8-b3b8-91bf018651d6"/>
    <ds:schemaRef ds:uri="001f60b6-2050-4fbb-939d-06736a6799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2</vt:i4>
      </vt:variant>
    </vt:vector>
  </HeadingPairs>
  <TitlesOfParts>
    <vt:vector size="9" baseType="lpstr">
      <vt:lpstr>Tab. 1 - Sintesi Europa</vt:lpstr>
      <vt:lpstr>Tab. 2 - Limiti GW</vt:lpstr>
      <vt:lpstr>Tab. 3 - Approccio inglese</vt:lpstr>
      <vt:lpstr>Tab. 4 - 4 PFAS di riferimento</vt:lpstr>
      <vt:lpstr>Tab. 5 - Limiti suoli</vt:lpstr>
      <vt:lpstr>Tab. 6 - 24 FAS</vt:lpstr>
      <vt:lpstr>Tab. 7 - DatabaseTox</vt:lpstr>
      <vt:lpstr>'Tab. 1 - Sintesi Europa'!Area_stampa</vt:lpstr>
      <vt:lpstr>'Tab. 1 - Sintesi Europa'!Titoli_stampa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Cattarossi, Giacomo</dc:creator>
  <cp:lastModifiedBy>Costanza Donà</cp:lastModifiedBy>
  <cp:lastPrinted>2024-03-25T15:00:04Z</cp:lastPrinted>
  <dcterms:created xsi:type="dcterms:W3CDTF">2023-09-28T12:47:37Z</dcterms:created>
  <dcterms:modified xsi:type="dcterms:W3CDTF">2024-09-05T13:29:31Z</dcterms:modified>
</cp:coreProperties>
</file>